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fs23\Public\企画課\非公開\10_SDGs\R7_2025\10_プロジェクトエッグ\00_★募集要項\"/>
    </mc:Choice>
  </mc:AlternateContent>
  <bookViews>
    <workbookView xWindow="0" yWindow="0" windowWidth="28800" windowHeight="12990"/>
  </bookViews>
  <sheets>
    <sheet name="概要と三側面" sheetId="1" r:id="rId1"/>
    <sheet name="事業計画" sheetId="2" r:id="rId2"/>
    <sheet name="スケジュール" sheetId="12" r:id="rId3"/>
    <sheet name="収支予算" sheetId="3" r:id="rId4"/>
    <sheet name="自己評価" sheetId="9" r:id="rId5"/>
    <sheet name="【記入例】概要と三側面 " sheetId="4" r:id="rId6"/>
    <sheet name="【記入例】事業計画" sheetId="13" r:id="rId7"/>
    <sheet name="【記入例】スケジュール" sheetId="14" r:id="rId8"/>
    <sheet name="【記入例】収支予算" sheetId="15" r:id="rId9"/>
    <sheet name="【記入例】自己評価" sheetId="11" r:id="rId10"/>
    <sheet name="【参考】ＳＤＧｓターゲット" sheetId="8" r:id="rId11"/>
    <sheet name="config" sheetId="10" state="hidden" r:id="rId12"/>
    <sheet name="DATA" sheetId="7" state="hidden" r:id="rId13"/>
  </sheets>
  <definedNames>
    <definedName name="_xlnm.Print_Area" localSheetId="7">【記入例】スケジュール!$A$1:$C$11</definedName>
    <definedName name="_xlnm.Print_Area" localSheetId="5">'【記入例】概要と三側面 '!$A$1:$E$23</definedName>
    <definedName name="_xlnm.Print_Area" localSheetId="6">【記入例】事業計画!$A$1:$E$8</definedName>
    <definedName name="_xlnm.Print_Area" localSheetId="8">【記入例】収支予算!$A$1:$J$92</definedName>
    <definedName name="_xlnm.Print_Area" localSheetId="2">スケジュール!$A$1:$C$11</definedName>
    <definedName name="_xlnm.Print_Area" localSheetId="0">概要と三側面!$A$1:$E$23</definedName>
    <definedName name="_xlnm.Print_Area" localSheetId="1">事業計画!$A$1:$E$8</definedName>
    <definedName name="_xlnm.Print_Area" localSheetId="4">自己評価!$A$1:$H$13</definedName>
    <definedName name="_xlnm.Print_Area" localSheetId="3">収支予算!$A$1:$I$56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2" i="12" l="1"/>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4" i="14"/>
  <c r="K6" i="3" l="1"/>
  <c r="K5" i="3"/>
  <c r="D5" i="3" s="1"/>
  <c r="H72" i="3"/>
  <c r="G72" i="3"/>
  <c r="F72" i="3"/>
  <c r="E72" i="3"/>
  <c r="D72" i="3"/>
  <c r="C72" i="3" s="1"/>
  <c r="H71" i="3"/>
  <c r="G71" i="3"/>
  <c r="F71" i="3"/>
  <c r="E71" i="3"/>
  <c r="E73" i="3" s="1"/>
  <c r="E90" i="3" s="1"/>
  <c r="D71" i="3"/>
  <c r="H66" i="3"/>
  <c r="G66" i="3"/>
  <c r="F66" i="3"/>
  <c r="E66" i="3"/>
  <c r="D66" i="3"/>
  <c r="H65" i="3"/>
  <c r="G65" i="3"/>
  <c r="F65" i="3"/>
  <c r="E65" i="3"/>
  <c r="D65" i="3"/>
  <c r="H60" i="3"/>
  <c r="G60" i="3"/>
  <c r="F60" i="3"/>
  <c r="E60" i="3"/>
  <c r="D60" i="3"/>
  <c r="C60" i="3" s="1"/>
  <c r="H59" i="3"/>
  <c r="H61" i="3" s="1"/>
  <c r="H78" i="3" s="1"/>
  <c r="G59" i="3"/>
  <c r="G61" i="3" s="1"/>
  <c r="G78" i="3" s="1"/>
  <c r="F59" i="3"/>
  <c r="F61" i="3" s="1"/>
  <c r="F78" i="3" s="1"/>
  <c r="E59" i="3"/>
  <c r="D59" i="3"/>
  <c r="C54" i="3"/>
  <c r="C45" i="3"/>
  <c r="J24" i="3"/>
  <c r="J48" i="3" s="1"/>
  <c r="I24" i="3"/>
  <c r="I48" i="3" s="1"/>
  <c r="C21" i="3"/>
  <c r="J48" i="15"/>
  <c r="I48" i="15"/>
  <c r="C54" i="15"/>
  <c r="H90" i="15"/>
  <c r="G90" i="15"/>
  <c r="F90" i="15"/>
  <c r="E90" i="15"/>
  <c r="D90" i="15"/>
  <c r="H84" i="15"/>
  <c r="G84" i="15"/>
  <c r="F84" i="15"/>
  <c r="E84" i="15"/>
  <c r="D84" i="15"/>
  <c r="H78" i="15"/>
  <c r="G78" i="15"/>
  <c r="F78" i="15"/>
  <c r="E78" i="15"/>
  <c r="D78" i="15"/>
  <c r="H72" i="15"/>
  <c r="G72" i="15"/>
  <c r="F72" i="15"/>
  <c r="E72" i="15"/>
  <c r="D72" i="15"/>
  <c r="H66" i="15"/>
  <c r="G66" i="15"/>
  <c r="F66" i="15"/>
  <c r="E66" i="15"/>
  <c r="D66" i="15"/>
  <c r="H60" i="15"/>
  <c r="G60" i="15"/>
  <c r="F60" i="15"/>
  <c r="E60" i="15"/>
  <c r="D60" i="15"/>
  <c r="D59" i="15"/>
  <c r="C59" i="15" s="1"/>
  <c r="H71" i="15"/>
  <c r="G71" i="15"/>
  <c r="F71" i="15"/>
  <c r="E71" i="15"/>
  <c r="D71" i="15"/>
  <c r="C71" i="15" s="1"/>
  <c r="D65" i="15"/>
  <c r="C65" i="15" s="1"/>
  <c r="H65" i="15"/>
  <c r="G65" i="15"/>
  <c r="F65" i="15"/>
  <c r="E65" i="15"/>
  <c r="H59" i="15"/>
  <c r="G59" i="15"/>
  <c r="F59" i="15"/>
  <c r="E59" i="15"/>
  <c r="J24" i="15"/>
  <c r="I24" i="15"/>
  <c r="E67" i="3" l="1"/>
  <c r="E84" i="3" s="1"/>
  <c r="G73" i="3"/>
  <c r="G90" i="3" s="1"/>
  <c r="F73" i="3"/>
  <c r="F90" i="3" s="1"/>
  <c r="H73" i="3"/>
  <c r="H90" i="3" s="1"/>
  <c r="G67" i="3"/>
  <c r="G84" i="3" s="1"/>
  <c r="D73" i="3"/>
  <c r="D90" i="3" s="1"/>
  <c r="C91" i="3" s="1"/>
  <c r="C92" i="3" s="1"/>
  <c r="H67" i="3"/>
  <c r="H84" i="3" s="1"/>
  <c r="C71" i="3"/>
  <c r="C65" i="3"/>
  <c r="F67" i="3"/>
  <c r="F84" i="3" s="1"/>
  <c r="E61" i="3"/>
  <c r="E78" i="3" s="1"/>
  <c r="E5" i="3"/>
  <c r="C73" i="3"/>
  <c r="D58" i="3"/>
  <c r="D77" i="3" s="1"/>
  <c r="D24" i="3"/>
  <c r="D48" i="3" s="1"/>
  <c r="D70" i="3"/>
  <c r="D89" i="3" s="1"/>
  <c r="D64" i="3"/>
  <c r="D83" i="3" s="1"/>
  <c r="C59" i="3"/>
  <c r="C61" i="3" s="1"/>
  <c r="D67" i="3"/>
  <c r="D84" i="3" s="1"/>
  <c r="D61" i="3"/>
  <c r="D78" i="3" s="1"/>
  <c r="C66" i="3"/>
  <c r="C67" i="3" s="1"/>
  <c r="C66" i="15"/>
  <c r="C60" i="15"/>
  <c r="C72" i="15"/>
  <c r="C61" i="15"/>
  <c r="C85" i="3" l="1"/>
  <c r="C86" i="3" s="1"/>
  <c r="C79" i="3"/>
  <c r="C80" i="3" s="1"/>
  <c r="E64" i="3"/>
  <c r="E83" i="3" s="1"/>
  <c r="E70" i="3"/>
  <c r="E89" i="3" s="1"/>
  <c r="F5" i="3"/>
  <c r="G5" i="3" s="1"/>
  <c r="E58" i="3"/>
  <c r="E77" i="3" s="1"/>
  <c r="E24" i="3"/>
  <c r="E48" i="3" s="1"/>
  <c r="C45" i="15"/>
  <c r="C21" i="15"/>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F7" i="13"/>
  <c r="F6" i="13"/>
  <c r="F5" i="13"/>
  <c r="F4" i="13"/>
  <c r="G58" i="3" l="1"/>
  <c r="G77" i="3" s="1"/>
  <c r="H5" i="3"/>
  <c r="G64" i="3"/>
  <c r="G83" i="3" s="1"/>
  <c r="G24" i="3"/>
  <c r="G48" i="3" s="1"/>
  <c r="G70" i="3"/>
  <c r="G89" i="3" s="1"/>
  <c r="F70" i="3"/>
  <c r="F89" i="3" s="1"/>
  <c r="F58" i="3"/>
  <c r="F77" i="3" s="1"/>
  <c r="F24" i="3"/>
  <c r="F48" i="3" s="1"/>
  <c r="F64" i="3"/>
  <c r="F83" i="3" s="1"/>
  <c r="C73" i="15"/>
  <c r="C67" i="15"/>
  <c r="K6" i="15"/>
  <c r="K5" i="15"/>
  <c r="D5" i="15" s="1"/>
  <c r="J13" i="11"/>
  <c r="K13" i="11" s="1"/>
  <c r="J12" i="11"/>
  <c r="K12" i="11" s="1"/>
  <c r="J10" i="11"/>
  <c r="K10" i="11" s="1"/>
  <c r="J8" i="11"/>
  <c r="K8" i="11" s="1"/>
  <c r="J7" i="11"/>
  <c r="K7" i="11" s="1"/>
  <c r="J5" i="11"/>
  <c r="K5" i="11" s="1"/>
  <c r="J4" i="11"/>
  <c r="K4" i="11" s="1"/>
  <c r="J3" i="11"/>
  <c r="D16" i="11" s="1"/>
  <c r="E18" i="11"/>
  <c r="H58" i="3" l="1"/>
  <c r="H77" i="3" s="1"/>
  <c r="H70" i="3"/>
  <c r="H89" i="3" s="1"/>
  <c r="H64" i="3"/>
  <c r="H83" i="3" s="1"/>
  <c r="H24" i="3"/>
  <c r="H48" i="3" s="1"/>
  <c r="D64" i="15"/>
  <c r="D83" i="15" s="1"/>
  <c r="D70" i="15"/>
  <c r="D89" i="15" s="1"/>
  <c r="D58" i="15"/>
  <c r="D77" i="15" s="1"/>
  <c r="D24" i="15"/>
  <c r="D48" i="15" s="1"/>
  <c r="E5" i="15"/>
  <c r="K3" i="11"/>
  <c r="D17" i="11" s="1"/>
  <c r="D18" i="11" s="1"/>
  <c r="F5" i="15" l="1"/>
  <c r="E70" i="15"/>
  <c r="E89" i="15" s="1"/>
  <c r="E64" i="15"/>
  <c r="E83" i="15" s="1"/>
  <c r="E58" i="15"/>
  <c r="E77" i="15" s="1"/>
  <c r="E24" i="15"/>
  <c r="E48" i="15" s="1"/>
  <c r="J13" i="9"/>
  <c r="K13" i="9" s="1"/>
  <c r="J12" i="9"/>
  <c r="J10" i="9"/>
  <c r="K10" i="9" s="1"/>
  <c r="J8" i="9"/>
  <c r="K8" i="9" s="1"/>
  <c r="J7" i="9"/>
  <c r="K7" i="9" s="1"/>
  <c r="J3" i="9"/>
  <c r="K3" i="9" s="1"/>
  <c r="J4" i="9"/>
  <c r="K4" i="9" s="1"/>
  <c r="J5" i="9"/>
  <c r="K5" i="9" s="1"/>
  <c r="E18" i="9"/>
  <c r="G5" i="15" l="1"/>
  <c r="F58" i="15"/>
  <c r="F77" i="15" s="1"/>
  <c r="F64" i="15"/>
  <c r="F83" i="15" s="1"/>
  <c r="F70" i="15"/>
  <c r="F89" i="15" s="1"/>
  <c r="F24" i="15"/>
  <c r="F48" i="15" s="1"/>
  <c r="K12" i="9"/>
  <c r="D17" i="9" s="1"/>
  <c r="D16" i="9"/>
  <c r="D18" i="9" s="1"/>
  <c r="E19" i="9"/>
  <c r="E19" i="11"/>
  <c r="H5" i="15" l="1"/>
  <c r="G70" i="15"/>
  <c r="G89" i="15" s="1"/>
  <c r="G58" i="15"/>
  <c r="G77" i="15" s="1"/>
  <c r="G64" i="15"/>
  <c r="G83" i="15" s="1"/>
  <c r="G24" i="15"/>
  <c r="G48" i="15" s="1"/>
  <c r="F4" i="4"/>
  <c r="F4" i="1"/>
  <c r="F7" i="2"/>
  <c r="F6" i="2"/>
  <c r="F5" i="2"/>
  <c r="F4" i="2"/>
  <c r="H70" i="15" l="1"/>
  <c r="H89" i="15" s="1"/>
  <c r="H64" i="15"/>
  <c r="H83" i="15" s="1"/>
  <c r="H58" i="15"/>
  <c r="H77" i="15" s="1"/>
  <c r="H24" i="15"/>
  <c r="H48" i="15" s="1"/>
  <c r="G1" i="7"/>
  <c r="G2" i="7"/>
  <c r="H1" i="7"/>
  <c r="H2" i="7"/>
  <c r="I1" i="7"/>
  <c r="I2" i="7"/>
  <c r="J1" i="7"/>
  <c r="J2" i="7"/>
  <c r="D2" i="7"/>
  <c r="E2" i="7"/>
  <c r="F2" i="7"/>
  <c r="A2" i="7"/>
  <c r="B2" i="7"/>
  <c r="C2" i="7"/>
  <c r="K2" i="7" l="1"/>
  <c r="L2" i="7"/>
  <c r="D61" i="15"/>
  <c r="D67" i="15"/>
  <c r="D73" i="15"/>
  <c r="F73" i="15"/>
  <c r="F61" i="15"/>
  <c r="E61" i="15"/>
  <c r="E67" i="15"/>
  <c r="F67" i="15"/>
  <c r="H61" i="15"/>
  <c r="H73" i="15"/>
  <c r="E73" i="15"/>
  <c r="G61" i="15"/>
  <c r="G67" i="15"/>
  <c r="H67" i="15"/>
  <c r="G73" i="15" l="1"/>
  <c r="C91" i="15" s="1"/>
  <c r="C92" i="15" s="1"/>
  <c r="C85" i="15"/>
  <c r="C86" i="15" s="1"/>
  <c r="C79" i="15"/>
  <c r="C80" i="15" s="1"/>
</calcChain>
</file>

<file path=xl/sharedStrings.xml><?xml version="1.0" encoding="utf-8"?>
<sst xmlns="http://schemas.openxmlformats.org/spreadsheetml/2006/main" count="869" uniqueCount="566">
  <si>
    <t>SDGｓとの関係</t>
    <rPh sb="6" eb="8">
      <t>カンケイ</t>
    </rPh>
    <phoneticPr fontId="1"/>
  </si>
  <si>
    <t>〇</t>
    <phoneticPr fontId="1"/>
  </si>
  <si>
    <t>ー</t>
  </si>
  <si>
    <t>ー</t>
    <phoneticPr fontId="1"/>
  </si>
  <si>
    <t>働きがいも
経済成長も</t>
    <rPh sb="0" eb="1">
      <t>ハタラ</t>
    </rPh>
    <rPh sb="6" eb="8">
      <t>ケイザイ</t>
    </rPh>
    <rPh sb="8" eb="10">
      <t>セイチョウ</t>
    </rPh>
    <phoneticPr fontId="1"/>
  </si>
  <si>
    <t>貧困をなくそう</t>
    <rPh sb="0" eb="2">
      <t>ヒンコン</t>
    </rPh>
    <phoneticPr fontId="1"/>
  </si>
  <si>
    <t>飢餓をゼロに</t>
    <rPh sb="0" eb="2">
      <t>キガ</t>
    </rPh>
    <phoneticPr fontId="1"/>
  </si>
  <si>
    <t>すべての人に
健康と福祉を</t>
    <rPh sb="4" eb="5">
      <t>ヒト</t>
    </rPh>
    <rPh sb="7" eb="9">
      <t>ケンコウ</t>
    </rPh>
    <rPh sb="10" eb="12">
      <t>フクシ</t>
    </rPh>
    <phoneticPr fontId="1"/>
  </si>
  <si>
    <t>エネルギーをみんなにそしてクリーンに</t>
    <phoneticPr fontId="1"/>
  </si>
  <si>
    <t>陸の豊かさも
守ろう</t>
    <rPh sb="0" eb="1">
      <t>リク</t>
    </rPh>
    <rPh sb="2" eb="3">
      <t>ユタ</t>
    </rPh>
    <rPh sb="7" eb="8">
      <t>マモ</t>
    </rPh>
    <phoneticPr fontId="1"/>
  </si>
  <si>
    <t>気候変動に
具体的な対策を</t>
    <rPh sb="0" eb="2">
      <t>キコウ</t>
    </rPh>
    <rPh sb="2" eb="4">
      <t>ヘンドウ</t>
    </rPh>
    <rPh sb="6" eb="9">
      <t>グタイテキ</t>
    </rPh>
    <rPh sb="10" eb="12">
      <t>タイサク</t>
    </rPh>
    <phoneticPr fontId="1"/>
  </si>
  <si>
    <t>経済側面</t>
    <rPh sb="0" eb="2">
      <t>ケイザイ</t>
    </rPh>
    <rPh sb="2" eb="4">
      <t>ソクメン</t>
    </rPh>
    <phoneticPr fontId="1"/>
  </si>
  <si>
    <t>社会側面</t>
    <rPh sb="0" eb="2">
      <t>シャカイ</t>
    </rPh>
    <phoneticPr fontId="1"/>
  </si>
  <si>
    <t>環境側面</t>
    <rPh sb="0" eb="2">
      <t>カンキョウ</t>
    </rPh>
    <phoneticPr fontId="1"/>
  </si>
  <si>
    <t>産業、社会、環境の三側面との関係</t>
    <rPh sb="0" eb="2">
      <t>サンギョウ</t>
    </rPh>
    <rPh sb="3" eb="5">
      <t>シャカイ</t>
    </rPh>
    <rPh sb="6" eb="8">
      <t>カンキョウ</t>
    </rPh>
    <rPh sb="9" eb="10">
      <t>サン</t>
    </rPh>
    <rPh sb="10" eb="12">
      <t>ソクメン</t>
    </rPh>
    <rPh sb="14" eb="16">
      <t>カンケイ</t>
    </rPh>
    <phoneticPr fontId="1"/>
  </si>
  <si>
    <t>産業</t>
    <rPh sb="0" eb="2">
      <t>サンギョウ</t>
    </rPh>
    <phoneticPr fontId="1"/>
  </si>
  <si>
    <t>社会</t>
    <rPh sb="0" eb="2">
      <t>シャカイ</t>
    </rPh>
    <phoneticPr fontId="1"/>
  </si>
  <si>
    <t>環境</t>
    <rPh sb="0" eb="2">
      <t>カンキョウ</t>
    </rPh>
    <phoneticPr fontId="1"/>
  </si>
  <si>
    <t>登録番号</t>
    <rPh sb="0" eb="2">
      <t>トウロク</t>
    </rPh>
    <rPh sb="2" eb="4">
      <t>バンゴウ</t>
    </rPh>
    <phoneticPr fontId="1"/>
  </si>
  <si>
    <t>概要</t>
    <rPh sb="0" eb="2">
      <t>ガイヨウ</t>
    </rPh>
    <phoneticPr fontId="1"/>
  </si>
  <si>
    <t>プロジェクト
名称</t>
    <rPh sb="7" eb="9">
      <t>メイショウ</t>
    </rPh>
    <phoneticPr fontId="1"/>
  </si>
  <si>
    <t>産業と技術革新の
基盤をつくろう</t>
    <rPh sb="0" eb="2">
      <t>サンギョウ</t>
    </rPh>
    <rPh sb="3" eb="5">
      <t>ギジュツ</t>
    </rPh>
    <rPh sb="5" eb="7">
      <t>カクシン</t>
    </rPh>
    <rPh sb="9" eb="11">
      <t>キバン</t>
    </rPh>
    <phoneticPr fontId="1"/>
  </si>
  <si>
    <t>人や国の
不平等をなくそう</t>
    <rPh sb="0" eb="1">
      <t>ヒト</t>
    </rPh>
    <rPh sb="2" eb="3">
      <t>クニ</t>
    </rPh>
    <rPh sb="5" eb="8">
      <t>フビョウドウ</t>
    </rPh>
    <phoneticPr fontId="1"/>
  </si>
  <si>
    <t>住み続けられる
まちづくりを</t>
    <rPh sb="0" eb="1">
      <t>ス</t>
    </rPh>
    <rPh sb="2" eb="3">
      <t>ツヅ</t>
    </rPh>
    <phoneticPr fontId="1"/>
  </si>
  <si>
    <t>質の高い教育を
みんなに</t>
    <rPh sb="0" eb="1">
      <t>シツ</t>
    </rPh>
    <rPh sb="2" eb="3">
      <t>タカ</t>
    </rPh>
    <rPh sb="4" eb="6">
      <t>キョウイク</t>
    </rPh>
    <phoneticPr fontId="1"/>
  </si>
  <si>
    <t>つくる責任
つかう責任</t>
    <rPh sb="3" eb="5">
      <t>セキニン</t>
    </rPh>
    <rPh sb="9" eb="11">
      <t>セキニン</t>
    </rPh>
    <phoneticPr fontId="1"/>
  </si>
  <si>
    <t>安全な水とトイレを
世界中に</t>
    <rPh sb="0" eb="2">
      <t>アンゼン</t>
    </rPh>
    <rPh sb="3" eb="4">
      <t>ミズ</t>
    </rPh>
    <rPh sb="10" eb="12">
      <t>セカイ</t>
    </rPh>
    <rPh sb="12" eb="13">
      <t>ジュウ</t>
    </rPh>
    <phoneticPr fontId="1"/>
  </si>
  <si>
    <t>ジェンダー平等を
実現しよう</t>
    <rPh sb="5" eb="7">
      <t>ビョウドウ</t>
    </rPh>
    <rPh sb="9" eb="11">
      <t>ジツゲン</t>
    </rPh>
    <phoneticPr fontId="1"/>
  </si>
  <si>
    <t>プロジェクト
想定効果</t>
    <rPh sb="7" eb="9">
      <t>ソウテイ</t>
    </rPh>
    <rPh sb="9" eb="11">
      <t>コウカ</t>
    </rPh>
    <phoneticPr fontId="1"/>
  </si>
  <si>
    <t>プロジェクト
目標</t>
    <rPh sb="7" eb="9">
      <t>モクヒョウ</t>
    </rPh>
    <phoneticPr fontId="1"/>
  </si>
  <si>
    <t>事業計画</t>
    <rPh sb="0" eb="2">
      <t>ジギョウ</t>
    </rPh>
    <rPh sb="2" eb="4">
      <t>ケイカク</t>
    </rPh>
    <phoneticPr fontId="1"/>
  </si>
  <si>
    <t>実施事項</t>
    <rPh sb="0" eb="2">
      <t>ジッシ</t>
    </rPh>
    <rPh sb="2" eb="4">
      <t>ジコウ</t>
    </rPh>
    <phoneticPr fontId="1"/>
  </si>
  <si>
    <t>歳入</t>
    <rPh sb="0" eb="2">
      <t>サイニュウ</t>
    </rPh>
    <phoneticPr fontId="1"/>
  </si>
  <si>
    <t>説明</t>
    <rPh sb="0" eb="2">
      <t>セツメイ</t>
    </rPh>
    <phoneticPr fontId="1"/>
  </si>
  <si>
    <t>金額</t>
    <rPh sb="0" eb="2">
      <t>キンガク</t>
    </rPh>
    <phoneticPr fontId="1"/>
  </si>
  <si>
    <t>歳出</t>
    <rPh sb="0" eb="2">
      <t>サイシュツ</t>
    </rPh>
    <phoneticPr fontId="1"/>
  </si>
  <si>
    <t>合計</t>
    <rPh sb="0" eb="2">
      <t>ゴウケイ</t>
    </rPh>
    <phoneticPr fontId="1"/>
  </si>
  <si>
    <t>補助額</t>
    <rPh sb="0" eb="2">
      <t>ホジョ</t>
    </rPh>
    <rPh sb="2" eb="3">
      <t>ガク</t>
    </rPh>
    <phoneticPr fontId="1"/>
  </si>
  <si>
    <t>事業額</t>
    <rPh sb="0" eb="2">
      <t>ジギョウ</t>
    </rPh>
    <rPh sb="2" eb="3">
      <t>ガク</t>
    </rPh>
    <phoneticPr fontId="1"/>
  </si>
  <si>
    <t>〇</t>
  </si>
  <si>
    <t>目標</t>
  </si>
  <si>
    <t>目標名</t>
  </si>
  <si>
    <t>ターゲット</t>
  </si>
  <si>
    <t>内容</t>
  </si>
  <si>
    <t>01</t>
  </si>
  <si>
    <t>「貧困をなくそう」</t>
  </si>
  <si>
    <t>1.1</t>
  </si>
  <si>
    <t>2030年までに、現在1日1.25ドル未満で生活する人々と定義されている極度の貧困をあらゆる場所で終わらせる。</t>
  </si>
  <si>
    <t>1.2</t>
  </si>
  <si>
    <t>2030年までに、各国定義によるあらゆる次元の貧困状態にある、全ての年齢の男性、女性、子どもの割合を半減させる。</t>
  </si>
  <si>
    <t>1.3</t>
  </si>
  <si>
    <t>各国において最低限の基準を含む適切な社会保障制度及び対策を実施し、2030年までに貧困層及び脆弱層に対し十分な保護を達成する。</t>
  </si>
  <si>
    <t>1.4</t>
  </si>
  <si>
    <t>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</si>
  <si>
    <t>1.5</t>
  </si>
  <si>
    <t>2030年までに、貧困層や脆弱な状況にある人々の強靭性（レジリエンス）を構築し、気候変動に関連する極端な気象現象やその他の経済、社会、経済的ショックや災害に暴露や脆弱性を軽減する。</t>
  </si>
  <si>
    <t>1.a</t>
  </si>
  <si>
    <t>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</si>
  <si>
    <t>1.b</t>
  </si>
  <si>
    <t>貧困撲滅のための行動への投資拡大を支援するため、国、地域及び国際レベルで、貧困層やジェンダーに配慮した開発戦略に基づいた適正な政策的枠組みを構築する。</t>
  </si>
  <si>
    <t>02</t>
  </si>
  <si>
    <t>「飢餓をゼロに」</t>
  </si>
  <si>
    <t>2.1</t>
  </si>
  <si>
    <t>2030年までに、飢餓を撲滅し、全ての人々、特に貧困層及び用事を含む脆弱な立場にある人々が一年中安全かつ栄養のある食料を十分得られるようにする。</t>
  </si>
  <si>
    <t>2.2</t>
  </si>
  <si>
    <t>5歳未満の子供の発育疎外や消耗性疾患について国際的に合意されたターゲットを2025年までに達成するなど、2030年までにあらゆる形態の栄養不良を解消し、若年女子、妊婦・授乳婦及び高齢者の栄養ニーズへの対処を行う。</t>
  </si>
  <si>
    <t>2.3</t>
  </si>
  <si>
    <t>2030年までに、土地、その他の生産資源や、投入財、知識、金融サービス、市場及び高付加価値化や非農業雇用の機会への確実かつ平等なアクセスの確保などを通じて、助成、先住民、家族農家、牧畜民及び漁業者をはじめとする小規模食糧生産者の農業生産及び所得を倍増させる。</t>
  </si>
  <si>
    <t>2.4</t>
  </si>
  <si>
    <t>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</si>
  <si>
    <t>2.5</t>
  </si>
  <si>
    <t>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</si>
  <si>
    <t>2.a</t>
  </si>
  <si>
    <t>開発途上国、特に後発開発途上国における農業生産能力向上のために、国際協力の強化などを通じて、農村インフラ、農業研究・普及サービス、技術開発及び植物・家畜のジーン・バンクへの投資の拡大を図る。</t>
  </si>
  <si>
    <t>2.b</t>
  </si>
  <si>
    <t>ドーハ開発ラウンドのマンデートに従い、全ての農産物輸出補助金及び同等の効果を持つ全ての輸出措置の同時撤廃などを通じて、世界の市場における貿易制限や歪みを是正及び防止する。</t>
  </si>
  <si>
    <t>2.c</t>
  </si>
  <si>
    <t>食料価格の極端な変動に歯止めをかけるため、食料市場及びデリバティブ市場の適正な機能を確保するための措置を講じ、食料備蓄などの市場情報への適時のアクセスを容易にする。</t>
  </si>
  <si>
    <t>03</t>
  </si>
  <si>
    <t>「すべての人に健康と福祉を」</t>
  </si>
  <si>
    <t>3.1</t>
  </si>
  <si>
    <t>2030年までに、世界の妊産婦の死亡率を出生10万人当たり70人未満に削減する。</t>
  </si>
  <si>
    <t>3.2</t>
  </si>
  <si>
    <t>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</si>
  <si>
    <t>3.3</t>
  </si>
  <si>
    <t>2030年までに、エイズ、結核、マラリア及び顧みられない熱帯病といった伝染病を根絶するとともに肝炎、水系感染症及びその他の感染症に対処する。</t>
  </si>
  <si>
    <t>3.4</t>
  </si>
  <si>
    <t>2030年までに、非感染性疾患による若年死亡率を、予防や治療を通じて３分の１減少させ、精神保健及び福祉を促進する。</t>
  </si>
  <si>
    <t>3.5</t>
  </si>
  <si>
    <t>薬物乱用やアルコールの有害な摂取を含む、物質乱用の防止・治療を強化する。</t>
  </si>
  <si>
    <t>3.6</t>
  </si>
  <si>
    <t>2020年までに、世界の道路交通事故による死傷者を半減させる。</t>
  </si>
  <si>
    <t>3.7</t>
  </si>
  <si>
    <t>2030年までに、家族計画、情報・教育及び性と生殖に関する健康の国家戦略・計画への組み入れを含む、性と生殖に関する保健サービスを全ての人々が利用できるようにする。</t>
  </si>
  <si>
    <t>3.8</t>
  </si>
  <si>
    <t>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</si>
  <si>
    <t>3.9</t>
  </si>
  <si>
    <t>2030年までに、有害化学物質、並びに大気、水質及び土壌の汚染による死亡及び疾病の件数を大幅に減少させる。</t>
  </si>
  <si>
    <t>3.a</t>
  </si>
  <si>
    <t>全ての国々において、たばこの規制に関する世界保健機関枠組条約の実施を適宜強化する。</t>
  </si>
  <si>
    <t>3.b</t>
  </si>
  <si>
    <t>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t>
  </si>
  <si>
    <t>3.c</t>
  </si>
  <si>
    <t>開発途上国、特に後発開発途上国及び小島嶼開発途上国において保健財政及び保健人材の採用、能力開発・訓練及び定着を大幅に拡大させる。</t>
  </si>
  <si>
    <t>3.d</t>
  </si>
  <si>
    <t>全ての国々、特に開発途上国の国家・世界規模な健康危険因子の早期警告、危険因子緩和及び危険因子管理のための能力を強化する。</t>
  </si>
  <si>
    <t>04</t>
  </si>
  <si>
    <t>「質の高い教育をみんなに」</t>
  </si>
  <si>
    <t>4.1</t>
  </si>
  <si>
    <t>2030年までに、全ての子供が男女の区別なく、適切かつ効果的な学習成果をもたらす、無償かつ公正で質の高い初等教育及び中等教育を修了できるようにする。</t>
  </si>
  <si>
    <t>4.2</t>
  </si>
  <si>
    <t>2030年までに、全ての子供が男女の区別なく、質の高い乳幼児の発達・ケア及び就学前教育にアクセスすることにより、初等教育を受ける準備が整うようにする。</t>
  </si>
  <si>
    <t>4.3</t>
  </si>
  <si>
    <t>2030年までに、全ての人々が男女の区別なく、手の届く質の高い技術教育・職業教育及び大学を含む高等教育への平等なアクセスを得られるようにする。</t>
  </si>
  <si>
    <t>4.4</t>
  </si>
  <si>
    <t>4.5</t>
  </si>
  <si>
    <t>2030年までに、教育におけるジェンダー格差を無くし、障害者、先住民及び脆弱な立場にある子供など、脆弱層があらゆるレベルの教育や職業訓練に平等にアクセスできるようにする。</t>
  </si>
  <si>
    <t>4.6</t>
  </si>
  <si>
    <t>2030年までに、全ての若者及び大多数（男女ともに）の成人が、読み書き能力及び基本的計算能力を身に付けられるようにする。</t>
  </si>
  <si>
    <t>4.7</t>
  </si>
  <si>
    <t>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</si>
  <si>
    <t>4.a</t>
  </si>
  <si>
    <t>子供、障害及びジェンダーに配慮した教育施設を構築・改良し、全ての人々に安全で非暴力的、包摂的、効果的な学習環境を提供できるようにする。</t>
  </si>
  <si>
    <t>4.b</t>
  </si>
  <si>
    <t>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</si>
  <si>
    <t>4.c</t>
  </si>
  <si>
    <t>2030年までに、開発途上国、特に後発開発途上国及び小島嶼開発途上国における教員研修のための国際協力などを通じて、質の高い教員の数を大幅に増加させる。</t>
  </si>
  <si>
    <t>05</t>
  </si>
  <si>
    <t>「ジェンダー平等を実現しよう」</t>
  </si>
  <si>
    <t>5.1</t>
  </si>
  <si>
    <t>あらゆる場所における全ての女性及び女児に対するあらゆる形態の差別を撤廃する。</t>
  </si>
  <si>
    <t>5.2</t>
  </si>
  <si>
    <t>人身売買や性的、その他の種類の搾取など、全ての女性及び女児に対する、公共・私的空間におけるあらゆる形態の暴力を排除する。</t>
  </si>
  <si>
    <t>5.3</t>
  </si>
  <si>
    <t>未成年者の結婚、早期結婚、強制結婚及び女性器切除など、あらゆる有害な慣行を撤廃する。</t>
  </si>
  <si>
    <t>5.4</t>
  </si>
  <si>
    <t>公共のサービス、インフラ及び社会保障政策の提供、並びに各国の状況に応じた世帯・家族内における責任分担を通じて、無報酬の育児・介護や家事労働を認識・評価する。</t>
  </si>
  <si>
    <t>5.5</t>
  </si>
  <si>
    <t>政治、経済、公共分野でのあらゆるレベルの意思決定において、完全かつ効果的な女性の参画及び平等なリーダーシップの機会を確保する。</t>
  </si>
  <si>
    <t>5.6</t>
  </si>
  <si>
    <t>国際人口・開発会議（ICPD）の行動計画及び北京行動綱領、並びにこれらの検証会議の成果文書に従い、性と生殖に関する健康及び権利への普遍的アクセスを確保する。</t>
  </si>
  <si>
    <t>5.a</t>
  </si>
  <si>
    <t>女性に対し、経済的資源に対する同等の権利、並びに各国法に従い、オーナーシップ及び土地その他の財産、金融サービス、相続財産、天然資源に対するアクセスを与えるための改革に着手する。</t>
  </si>
  <si>
    <t>5.b</t>
  </si>
  <si>
    <t>女性の能力強化促進のため、ICTをはじめとする実現技術の活用を強化する。</t>
  </si>
  <si>
    <t>5.c</t>
  </si>
  <si>
    <t>ジェンダー平等の促進、並びに全ての女性及び女子のあらゆるレベルでの能力強化のための適正な政策及び拘束力のある法規を導入・強化する。</t>
  </si>
  <si>
    <t>06</t>
  </si>
  <si>
    <t>「安全な水とトイレを世界中に」</t>
  </si>
  <si>
    <t>6.1</t>
  </si>
  <si>
    <t>2030年までに、全ての人々の、安全で安価な飲料水の普遍的かつ衡平なアクセスを達成する。</t>
  </si>
  <si>
    <t>6.2</t>
  </si>
  <si>
    <t>2030年までに、全ての人々の、適切かつ平等な下水施設・衛生施設へのアクセスを達成し、野外での排泄をなくす。女性及び女児、並びに脆弱な立場にある人々のニーズに特に注意を払う。</t>
  </si>
  <si>
    <t>6.3</t>
  </si>
  <si>
    <t>2030年までに、汚染の減少、投棄の廃絶と有害な化学物・物質の放出の最小化、未処理の排水の割合半減及び再生利用と安全な再利用の世界的規模で大幅に増加させることにより、水質を改善する。</t>
  </si>
  <si>
    <t>6.4</t>
  </si>
  <si>
    <t>2030年までに、全セクターにおいて水利用の効率を大幅に改善し、淡水の持続可能な採取及び供給を確保し水不足に対処するとともに、水不足に悩む人々の数を大幅に減少させる。</t>
  </si>
  <si>
    <t>6.5</t>
  </si>
  <si>
    <t>2030年までに、国境を越えた適切な協力を含む、あらゆるレベルでの統合水資源管理を実施する。</t>
  </si>
  <si>
    <t>6.6</t>
  </si>
  <si>
    <t>2020年までに、山地、森林、湿地、河川、帯水層、湖沼を含む水に関連する生態系の保護・回復を行う。</t>
  </si>
  <si>
    <t>6.a</t>
  </si>
  <si>
    <t>2030年までに、集水、海水淡水化、水の効率的利用、排水処理、リサイクル・再利用技術を含む開発途上国における水と衛生分野での活動と計画を対象とした国際協力と能力構築支援を拡大する。</t>
  </si>
  <si>
    <t>6.b</t>
  </si>
  <si>
    <t>水と衛生に関わる分野の管理向上における地域コミュニティの参加を支援・強化する。</t>
  </si>
  <si>
    <t>07</t>
  </si>
  <si>
    <t>「エネルギーをみんなにそしてクリーンに」</t>
  </si>
  <si>
    <t>7.1</t>
  </si>
  <si>
    <t>2030年までに、安価かつ信頼できる現代的エネルギーサービスへの普遍的アクセスを確保する。</t>
  </si>
  <si>
    <t>7.2</t>
  </si>
  <si>
    <t>2030年までに、世界のエネルギーミックスにおける再生可能エネルギーの割合を大幅に拡大させる。</t>
  </si>
  <si>
    <t>7.3</t>
  </si>
  <si>
    <t>2030年までに、世界全体のエネルギー効率の改善率を倍増させる。</t>
  </si>
  <si>
    <t>7.a</t>
  </si>
  <si>
    <t>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</si>
  <si>
    <t>7.b</t>
  </si>
  <si>
    <t>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</si>
  <si>
    <t>08</t>
  </si>
  <si>
    <t>「働きがいも経済成長も」</t>
  </si>
  <si>
    <t>8.1</t>
  </si>
  <si>
    <t>各国の状況に応じて、一人当たり経済成長率を持続させる。特に後発開発途上国は少なくとも年率７%の成長率を保つ。</t>
  </si>
  <si>
    <t>8.2</t>
  </si>
  <si>
    <t>高付加価値セクターや労働集約型セクターに重点を置くことなどにより、多様化、技術向上及びイノベーションを通じた高いレベルの経済生産性を達成する。</t>
  </si>
  <si>
    <t>8.3</t>
  </si>
  <si>
    <t>8.4</t>
  </si>
  <si>
    <t>2030年までに、世界の消費と生産における資源効率を漸進的に改善させ、先進国主導の下、持続可能な消費と生産に関する10年計画枠組みに従い、経済成長と環境悪化の分断を図る。</t>
  </si>
  <si>
    <t>8.5</t>
  </si>
  <si>
    <t>8.6</t>
  </si>
  <si>
    <t>2020年までに、就労、就学及び職業訓練のいずれも行っていない若者の割合を大幅に減らす。</t>
  </si>
  <si>
    <t>8.7</t>
  </si>
  <si>
    <t>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t>
  </si>
  <si>
    <t>8.8</t>
  </si>
  <si>
    <t>移住労働者、特に女性の移住労働者や不安定な雇用状態にある労働者など、全ての労働者の権利を保護し、安全・安心な労働環境を促進する。</t>
  </si>
  <si>
    <t>8.9</t>
  </si>
  <si>
    <t>2030年までに、雇用創出、地方の文化振興・産品販促につながる持続可能な観光業を促進するための政策を立案し実施する。</t>
  </si>
  <si>
    <t>8.10</t>
  </si>
  <si>
    <t>国内の金融機関の能力を強化し、全ての人々の銀行取引、保険及び金融サービスへのアクセスを促進・拡大する。</t>
  </si>
  <si>
    <t>8.a</t>
  </si>
  <si>
    <t>後発開発途上国への貿易関連技術支援のための拡大統合フレームワーク（EIF）などを通じた支援を含む、開発途上国、特に後発開発途上国に対する貿易のための援助を拡大する。</t>
  </si>
  <si>
    <t>8.b</t>
  </si>
  <si>
    <t>2020年までに、若年雇用のための世界的戦略及び国際労働機関（ILO）の仕事に関する世界協定の実施を展開・運用化する。</t>
  </si>
  <si>
    <t>09</t>
  </si>
  <si>
    <t>「産業と技術革新の基盤をつくろう」</t>
  </si>
  <si>
    <t>9.1</t>
  </si>
  <si>
    <t>全ての人々に安価で公平なアクセスに重点を置いた経済発展と人間の福祉を支援するために、地域・越境インフラを含む質の高い、信頼でき、持続可能かつ強靱（レジリエント）なインフラを開発する。</t>
  </si>
  <si>
    <t>9.2</t>
  </si>
  <si>
    <t>包摂的かつ持続可能な産業化を促進し、2030年までに各国の状況に応じて雇用及びGDPに占める産業セクターの割合を大幅に増加させる。後発開発途上国については同割合を倍増させる。</t>
  </si>
  <si>
    <t>9.3</t>
  </si>
  <si>
    <t>特に開発途上国における小規模の製造業その他の企業の、安価な資金貸付などの金融サービスやバリューチェーン及び市場への統合へのアクセスを拡大する。</t>
  </si>
  <si>
    <t>9.4</t>
  </si>
  <si>
    <t>2030年までに、資源利用効率の向上とクリーン技術及び環境に配慮した技術・産業プロセスの導入拡大を通じたインフラ改良や産業改善により、持続可能性を向上させる。全ての国々は各国の能力に応じた取組を行う。</t>
  </si>
  <si>
    <t>9.5</t>
  </si>
  <si>
    <t>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</si>
  <si>
    <t>9.a</t>
  </si>
  <si>
    <t>アフリカ諸国、後発開発途上国、内陸開発途上国及び小島嶼開発途上国への金融・テクノロジー・技術の支援強化を通じて、開発途上国における持続可能かつ強靱（レジリエント）なインフラ開発を促進する。</t>
  </si>
  <si>
    <t>9.b</t>
  </si>
  <si>
    <t>産業の多様化や商品への付加価値創造などに資する政策環境の確保などを通じて、開発途上国の国内における技術開発、研究及びイノベーションを支援する。</t>
  </si>
  <si>
    <t>9.c</t>
  </si>
  <si>
    <t>後発開発途上国において情報通信技術へのアクセスを大幅に向上させ、2020年までに普遍的かつ安価なインターネットアクセスを提供できるよう図る。</t>
  </si>
  <si>
    <t>10</t>
  </si>
  <si>
    <t>「人や国の不平等をなくそう」</t>
  </si>
  <si>
    <t>10.1</t>
  </si>
  <si>
    <t>2030年までに、各国の所得下位40%の所得成長率について、国内平均を上回る数値を漸進的に達成し、持続させる。</t>
  </si>
  <si>
    <t>10.2</t>
  </si>
  <si>
    <t>2030年までに、年齢、性別、障害、人種、民族、出自、宗教、あるいは経済的地位その他の状況に関わりなく、全ての人々の能力強化及び社会的、経済的及び政治的な包含を促進する。</t>
  </si>
  <si>
    <t>10.3</t>
  </si>
  <si>
    <t>差別的な法律、政策及び慣行の撤廃、並びに適切な関連法規、政策、行動の促進などを通じて、機会均等を確保し、成果の不平等を是正する。</t>
  </si>
  <si>
    <t>10.4</t>
  </si>
  <si>
    <t>税制、賃金、社会保障政策をはじめとする政策を導入し、平等の拡大を漸進的に達成する。</t>
  </si>
  <si>
    <t>10.5</t>
  </si>
  <si>
    <t>世界金融市場と金融機関に対する規制とモニタリングを改善し、こうした規制の実施を強化する。</t>
  </si>
  <si>
    <t>10.6</t>
  </si>
  <si>
    <t>地球規模の国際経済・金融制度の意思決定における開発途上国の参加や発言力を拡大させることにより、より効果的で信用力があり、説明責任のある正当な制度を実現する。</t>
  </si>
  <si>
    <t>10.7</t>
  </si>
  <si>
    <t>計画に基づき良く管理された移民政策の実施などを通じて、秩序のとれた、安全で規則的かつ責任ある移住や流動性を促進する。</t>
  </si>
  <si>
    <t>10.a</t>
  </si>
  <si>
    <t>世界貿易機関（WTO）協定に従い、開発途上国、特に後発開発途上国に対する特別かつ異なる待遇の原則を実施する。</t>
  </si>
  <si>
    <t>10.b</t>
  </si>
  <si>
    <t>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</si>
  <si>
    <t>10.c</t>
  </si>
  <si>
    <t>2030年までに、移住労働者による送金コストを３%未満に引き下げ、コストが5%を越える送金経路を撤廃する。</t>
  </si>
  <si>
    <t>11</t>
  </si>
  <si>
    <t>「住み続けられるまちづくりを」</t>
  </si>
  <si>
    <t>11.1</t>
  </si>
  <si>
    <t>2030年までに、全ての人々の、適切、安全かつ安価な住宅及び基本的サービスへのアクセスを確保し、スラムを改善する。</t>
  </si>
  <si>
    <t>11.2</t>
  </si>
  <si>
    <t>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</si>
  <si>
    <t>11.3</t>
  </si>
  <si>
    <t>2030年までに、包摂的かつ持続可能な都市化を促進し、全ての国々の参加型、包摂的かつ持続可能な人間居住計画・管理の能力を強化する。</t>
  </si>
  <si>
    <t>11.4</t>
  </si>
  <si>
    <t>世界の文化遺産及び自然遺産の保護・保全の努力を強化する。</t>
  </si>
  <si>
    <t>11.5</t>
  </si>
  <si>
    <t>2030年までに、貧困層及び脆弱な立場にある人々の保護に焦点をあてながら、水関連災害などの災害による死者や被災者数を大幅に削減し、世界の国内総生産比で直接的経済損失を大幅に減らす。</t>
  </si>
  <si>
    <t>11.6</t>
  </si>
  <si>
    <t>2030年までに、大気の質及び一般並びにその他の廃棄物の管理に特別な注意を払うことによるものを含め、都市の一人当たりの環境上の悪影響を軽減する。</t>
  </si>
  <si>
    <t>11.7</t>
  </si>
  <si>
    <t>2030年までに、女性、子供、高齢者及び障害者を含め、人々に安全で包摂的かつ利用が容易な緑地や公共スペースへの普遍的アクセスを提供する。</t>
  </si>
  <si>
    <t>11.a</t>
  </si>
  <si>
    <t>各国・地域規模の開発計画の強化を通じて、経済、社会、環境面における都市部、都市周辺部及び農村部間の良好なつながりを支援する。</t>
  </si>
  <si>
    <t>11.b</t>
  </si>
  <si>
    <t>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</si>
  <si>
    <t>11.c</t>
  </si>
  <si>
    <t>財政的及び技術的な支援などを通じて、後発開発途上国における現地の資材を用いた、持続可能かつ強靱（レジリエント）な建造物の整備を支援する。</t>
  </si>
  <si>
    <t>12</t>
  </si>
  <si>
    <t>「つくる責任つかう責任」</t>
  </si>
  <si>
    <t>12.1</t>
  </si>
  <si>
    <t>開発途上国の開発状況や能力を勘案しつつ、持続可能な消費と生産に関する10年計画枠組み（10YFP）を実施し、先進国主導の下、全ての国々が対策を講じる。</t>
  </si>
  <si>
    <t>12.2</t>
  </si>
  <si>
    <t>2030年までに天然資源の持続可能な管理及び効率的な利用を達成する。</t>
  </si>
  <si>
    <t>12.3</t>
  </si>
  <si>
    <t>2030年までに小売・消費レベルにおける世界全体の一人当たりの食料の廃棄を半減させ、収穫後損失などの生産・サプライチェーンにおける食品ロスを減少させる。</t>
  </si>
  <si>
    <t>12.4</t>
  </si>
  <si>
    <t>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</si>
  <si>
    <t>12.5</t>
  </si>
  <si>
    <t>2030年までに、廃棄物の発生防止、削減、再生利用及び再利用により、廃棄物の発生を大幅に削減する。</t>
  </si>
  <si>
    <t>12.6</t>
  </si>
  <si>
    <t>特に大企業や多国籍企業などの企業に対し、持続可能な取り組みを導入し、持続可能性に関する情報を定期報告に盛り込むよう奨励する。</t>
  </si>
  <si>
    <t>12.7</t>
  </si>
  <si>
    <t>国内の政策や優先事項に従って持続可能な公共調達の慣行を促進する。</t>
  </si>
  <si>
    <t>12.8</t>
  </si>
  <si>
    <t>2030年までに、人々があらゆる場所において、持続可能な開発及び自然と調和したライフスタイルに関する情報と意識を持つようにする。</t>
  </si>
  <si>
    <t>12.a</t>
  </si>
  <si>
    <t>開発途上国に対し、より持続可能な消費・生産形態の促進のための科学的・技術的能力の強化を支援する。</t>
  </si>
  <si>
    <t>12.b</t>
  </si>
  <si>
    <t>雇用創出、地方の文化振興・産品販促につながる持続可能な観光業に対して持続可能な開発がもたらす影響を測定する手法を開発・導入する。</t>
  </si>
  <si>
    <t>12.c</t>
  </si>
  <si>
    <t>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</si>
  <si>
    <t>13</t>
  </si>
  <si>
    <t>「気候変動に具体的な対策を」</t>
  </si>
  <si>
    <t>13.1</t>
  </si>
  <si>
    <t>全ての国々において、気候関連災害や自然災害に対する強靱性（レジリエンス）及び適応の能力を強化する。</t>
  </si>
  <si>
    <t>13.2</t>
  </si>
  <si>
    <t>気候変動対策を国別の政策、戦略及び計画に盛り込む。</t>
  </si>
  <si>
    <t>13.3</t>
  </si>
  <si>
    <t>気候変動の緩和、適応、影響軽減及び早期警戒に関する教育、啓発、人的能力及び制度機能を改善する。</t>
  </si>
  <si>
    <t>13.a</t>
  </si>
  <si>
    <t>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</si>
  <si>
    <t>13.b</t>
  </si>
  <si>
    <t>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</si>
  <si>
    <t>14</t>
  </si>
  <si>
    <t>「海の豊かさを守ろう」</t>
  </si>
  <si>
    <t>14.1</t>
  </si>
  <si>
    <t>2025年までに、海洋ごみや富栄養化を含む、特に陸上活動による汚染など、あらゆる種類の海洋汚染を防止し、大幅に削減する。</t>
  </si>
  <si>
    <t>14.2</t>
  </si>
  <si>
    <t>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</si>
  <si>
    <t>14.3</t>
  </si>
  <si>
    <t>あらゆるレベルでの科学的協力の促進などを通じて、海洋酸性化の影響を最小限化し、対処する。</t>
  </si>
  <si>
    <t>14.4</t>
  </si>
  <si>
    <t>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</si>
  <si>
    <t>14.5</t>
  </si>
  <si>
    <t>2020年までに、国内法及び国際法に則り、最大限入手可能な科学情報に基づいて、少なくとも沿岸域及び海域の10パーセントを保全する。</t>
  </si>
  <si>
    <t>14.6</t>
  </si>
  <si>
    <t>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</si>
  <si>
    <t>14.7</t>
  </si>
  <si>
    <t>2030年までに、漁業、水産養殖及び観光の持続可能な管理などを通じ、小島嶼開発途上国及び後発開発途上国の海洋資源の持続的な利用による経済的便益を増大させる。</t>
  </si>
  <si>
    <t>14.a</t>
  </si>
  <si>
    <t>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</si>
  <si>
    <t>14.b</t>
  </si>
  <si>
    <t>小規模・沿岸零細漁業者に対し、海洋資源及び市場へのアクセスを提供する。</t>
  </si>
  <si>
    <t>14.c</t>
  </si>
  <si>
    <t>「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</si>
  <si>
    <t>15</t>
  </si>
  <si>
    <t>「陸の豊かさも守ろう」</t>
  </si>
  <si>
    <t>15.1</t>
  </si>
  <si>
    <t>2020年までに、国際協定の下での義務に則って、森林、湿地、山地及び乾燥地をはじめとする陸域生態系と内陸淡水生態系及びそれらのサービスの保全、回復及び持続可能な利用を確保する。</t>
  </si>
  <si>
    <t>15.2</t>
  </si>
  <si>
    <t>2020年までに、あらゆる種類の森林の持続可能な経営の実施を促進し、森林減少を阻止し、劣化した森林を回復し、世界全体で新規植林及び再植林を大幅に増加させる。</t>
  </si>
  <si>
    <t>15.3</t>
  </si>
  <si>
    <t>2030年までに、砂漠化に対処し、砂漠化、干ばつ及び洪水の影響を受けた土地などの劣化した土地と土壌を回復し、土地劣化に荷担しない世界の達成に尽力する。</t>
  </si>
  <si>
    <t>15.4</t>
  </si>
  <si>
    <t>2030年までに持続可能な開発に不可欠な便益をもたらす山地生態系の能力を強化するため、生物多様性を含む山地生態系の保全を確実に行う。</t>
  </si>
  <si>
    <t>15.5</t>
  </si>
  <si>
    <t>自然生息地の劣化を抑制し、生物多様性の損失を阻止し、2020年までに絶滅危惧種を保護し、また絶滅防止するための緊急かつ意味のある対策を講じる。</t>
  </si>
  <si>
    <t>15.6</t>
  </si>
  <si>
    <t>国際合意に基づき、遺伝資源の利用から生ずる利益の公正かつ衡平な配分を推進するとともに、遺伝資源への適切なアクセスを推進する。</t>
  </si>
  <si>
    <t>15.7</t>
  </si>
  <si>
    <t>保護の対象となっている動植物種の密猟及び違法取引を撲滅するための緊急対策を講じるとともに、違法な野生生物製品の需要と供給の両面に対処する。</t>
  </si>
  <si>
    <t>15.8</t>
  </si>
  <si>
    <t>2020年までに、外来種の侵入を防止するとともに、これらの種による陸域・海洋生態系への影響を大幅に減少させるための対策を導入し、さらに優先種の駆除または根絶を行う。</t>
  </si>
  <si>
    <t>15.9</t>
  </si>
  <si>
    <t>2020年までに、生態系と生物多様性の価値を、国や地方の計画策定、開発プロセス及び貧困削減のための戦略及び会計に組み込む。</t>
  </si>
  <si>
    <t>15.a</t>
  </si>
  <si>
    <t>生物多様性と生態系の保全と持続的な利用のために、あらゆる資金源からの資金の動員及び大幅な増額を行う。</t>
  </si>
  <si>
    <t>15.b</t>
  </si>
  <si>
    <t>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</si>
  <si>
    <t>15.c</t>
  </si>
  <si>
    <t>持続的な生計機会を追求するために地域コミュニティの能力向上を図る等、保護種の密猟及び違法な取引に対処するための努力に対する世界的な支援を強化する。</t>
  </si>
  <si>
    <t>16</t>
  </si>
  <si>
    <t>「平和と公正をすべての人に」</t>
  </si>
  <si>
    <t>16.1</t>
  </si>
  <si>
    <t>あらゆる場所において、全ての形態の暴力及び暴力に関連する死亡率を大幅に減少させる。</t>
  </si>
  <si>
    <t>16.2</t>
  </si>
  <si>
    <t>子供に対する虐待、搾取、取引及びあらゆる形態の暴力及び拷問を撲滅する。</t>
  </si>
  <si>
    <t>16.3</t>
  </si>
  <si>
    <t>国家及び国際的なレベルでの法の支配を促進し、全ての人々に司法への平等なアクセスを提供する。</t>
  </si>
  <si>
    <t>16.4</t>
  </si>
  <si>
    <t>2030年までに、違法な資金及び武器の取引を大幅に減少させ、奪われた財産の回復及び返還を強化し、あらゆる形態の組織犯罪を根絶する。</t>
  </si>
  <si>
    <t>16.5</t>
  </si>
  <si>
    <t>あらゆる形態の汚職や贈賄を大幅に減少させる。</t>
  </si>
  <si>
    <t>16.6</t>
  </si>
  <si>
    <t>あらゆるレベルにおいて、有効で説明責任のある透明性の高い公共機関を発展させる。</t>
  </si>
  <si>
    <t>16.7</t>
  </si>
  <si>
    <t>あらゆるレベルにおいて、対応的、包摂的、参加型及び代表的な意思決定を確保する。</t>
  </si>
  <si>
    <t>16.8</t>
  </si>
  <si>
    <t>グローバル・ガバナンス機関への開発途上国の参加を拡大・強化する。</t>
  </si>
  <si>
    <t>16.9</t>
  </si>
  <si>
    <t>2030年までに、全ての人々に出生登録を含む法的な身分証明を提供する。</t>
  </si>
  <si>
    <t>16.10</t>
  </si>
  <si>
    <t>国内法規及び国際協定に従い、情報への公共アクセスを確保し、基本的自由を保障する。</t>
  </si>
  <si>
    <t>16.a</t>
  </si>
  <si>
    <t>特に開発途上国において、暴力の防止とテロリズム・犯罪の撲滅に関するあらゆるレベルでの能力構築のため、国際協力などを通じて関連国家機関を強化する。</t>
  </si>
  <si>
    <t>16.b</t>
  </si>
  <si>
    <t>持続可能な開発のための非差別的な法規及び政策を推進し、実施する。</t>
  </si>
  <si>
    <t>17</t>
  </si>
  <si>
    <t>「パートナーシップで目標を達成しよう」</t>
  </si>
  <si>
    <t>17.1</t>
  </si>
  <si>
    <t>課税及び徴税能力の向上のため、開発途上国への国際的な支援なども通じて、国内資源の動員を強化する。</t>
  </si>
  <si>
    <t>17.2</t>
  </si>
  <si>
    <t>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</si>
  <si>
    <t>17.3</t>
  </si>
  <si>
    <t>複数の財源から、開発途上国のための追加的資金源を動員する。</t>
  </si>
  <si>
    <t>17.4</t>
  </si>
  <si>
    <t>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</si>
  <si>
    <t>17.5</t>
  </si>
  <si>
    <t>後発開発途上国のための投資促進枠組みを導入及び実施する。</t>
  </si>
  <si>
    <t>17.6</t>
  </si>
  <si>
    <t>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</si>
  <si>
    <t>17.7</t>
  </si>
  <si>
    <t>開発途上国に対し、譲許的・特恵的条件などの相互に合意した有利な条件の下で、環境に配慮した技術の開発、移転、普及及び拡散を促進する。</t>
  </si>
  <si>
    <t>17.8</t>
  </si>
  <si>
    <t>2017年までに、後発開発途上国のための技術バンク及び科学技術イノベーション能力構築メカニズムを完全運用させ、情報通信技術（ICT）をはじめとする実現技術の利用を強化する。</t>
  </si>
  <si>
    <t>17.9</t>
  </si>
  <si>
    <t>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</si>
  <si>
    <t>17.10</t>
  </si>
  <si>
    <t>ドーハ・ラウンド（DDA）交渉の受諾を含むWTOの下での普遍的でルールに基づいた、差別的でない、公平な多角的貿易体制を促進する。</t>
  </si>
  <si>
    <t>17.11</t>
  </si>
  <si>
    <t>開発途上国による輸出を大幅に増加させ、特に2020年までに世界の輸出に占める後発開発途上国のシェアを倍増させる。</t>
  </si>
  <si>
    <t>17.12</t>
  </si>
  <si>
    <t>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</si>
  <si>
    <t>17.13</t>
  </si>
  <si>
    <t>政策協調や政策の首尾一貫性などを通じて、世界的なマクロ経済の安定を促進する。</t>
  </si>
  <si>
    <t>17.14</t>
  </si>
  <si>
    <t>持続可能な開発のための政策の一貫性を強化する。</t>
  </si>
  <si>
    <t>17.15</t>
  </si>
  <si>
    <t>貧困撲滅と持続可能な開発のための政策の確立・実施にあたっては、各国の政策空間及びリーダーシップを尊重する。</t>
  </si>
  <si>
    <t>17.16</t>
  </si>
  <si>
    <t>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</si>
  <si>
    <t>17.17</t>
  </si>
  <si>
    <t>さまざまなパートナーシップの経験や資源戦略を基にした、効果的な公的、官民、市民社会のパートナーシップを奨励・推進する。</t>
  </si>
  <si>
    <t>17.18</t>
  </si>
  <si>
    <t>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</si>
  <si>
    <t>17.19</t>
  </si>
  <si>
    <t>2030年までに、持続可能な開発の進捗状況を測るGDP以外の尺度を開発する既存の取組を更に前進させ、開発途上国における統計に関する能力構築を支援する。</t>
  </si>
  <si>
    <t>「【記入例 】概要と三側面」へ戻る</t>
    <rPh sb="2" eb="4">
      <t>キニュウ</t>
    </rPh>
    <rPh sb="4" eb="5">
      <t>レイ</t>
    </rPh>
    <rPh sb="7" eb="9">
      <t>ガイヨウ</t>
    </rPh>
    <rPh sb="10" eb="11">
      <t>サン</t>
    </rPh>
    <rPh sb="11" eb="13">
      <t>ソクメン</t>
    </rPh>
    <rPh sb="15" eb="16">
      <t>モド</t>
    </rPh>
    <phoneticPr fontId="1"/>
  </si>
  <si>
    <t>プロジェクト
普及計画</t>
    <rPh sb="7" eb="9">
      <t>フキュウ</t>
    </rPh>
    <rPh sb="9" eb="11">
      <t>ケイカク</t>
    </rPh>
    <phoneticPr fontId="1"/>
  </si>
  <si>
    <t>ＦＵＪＩ３Ｓプロジェクトエッグ　普及計画書　概要と三側面</t>
    <rPh sb="22" eb="24">
      <t>ガイヨウ</t>
    </rPh>
    <rPh sb="25" eb="26">
      <t>サン</t>
    </rPh>
    <rPh sb="26" eb="28">
      <t>ソクメン</t>
    </rPh>
    <phoneticPr fontId="1"/>
  </si>
  <si>
    <t>ＦＵＪＩ３Ｓプロジェクトエッグ　普及計画書　事業計画</t>
    <rPh sb="22" eb="24">
      <t>ジギョウ</t>
    </rPh>
    <rPh sb="24" eb="26">
      <t>ケイカク</t>
    </rPh>
    <phoneticPr fontId="1"/>
  </si>
  <si>
    <t>ＦＵＪＩ３Ｓプロジェクトエッグ　普及計画書　収支予算書</t>
    <rPh sb="22" eb="24">
      <t>シュウシ</t>
    </rPh>
    <rPh sb="24" eb="26">
      <t>ヨサン</t>
    </rPh>
    <rPh sb="26" eb="27">
      <t>ショ</t>
    </rPh>
    <phoneticPr fontId="1"/>
  </si>
  <si>
    <t>海の豊かさを守ろう</t>
    <rPh sb="0" eb="1">
      <t>ウミ</t>
    </rPh>
    <rPh sb="2" eb="3">
      <t>ユタ</t>
    </rPh>
    <rPh sb="6" eb="7">
      <t>マモ</t>
    </rPh>
    <phoneticPr fontId="1"/>
  </si>
  <si>
    <t>平和と公正を
全ての人に</t>
    <rPh sb="0" eb="2">
      <t>ヘイワ</t>
    </rPh>
    <rPh sb="3" eb="5">
      <t>コウセイ</t>
    </rPh>
    <rPh sb="7" eb="8">
      <t>スベ</t>
    </rPh>
    <rPh sb="10" eb="11">
      <t>ヒト</t>
    </rPh>
    <phoneticPr fontId="1"/>
  </si>
  <si>
    <t>【地方創生ＳＤＧｓへの貢献度】</t>
  </si>
  <si>
    <t>地域経済影響</t>
    <rPh sb="0" eb="2">
      <t>チイキ</t>
    </rPh>
    <rPh sb="2" eb="4">
      <t>ケイザイ</t>
    </rPh>
    <rPh sb="4" eb="6">
      <t>エイキョウ</t>
    </rPh>
    <phoneticPr fontId="1"/>
  </si>
  <si>
    <t>人口減少対策</t>
    <rPh sb="0" eb="2">
      <t>ジンコウ</t>
    </rPh>
    <rPh sb="2" eb="4">
      <t>ゲンショウ</t>
    </rPh>
    <rPh sb="4" eb="6">
      <t>タイサク</t>
    </rPh>
    <phoneticPr fontId="1"/>
  </si>
  <si>
    <t>【実現性・将来性】</t>
    <rPh sb="1" eb="4">
      <t>ジツゲンセイ</t>
    </rPh>
    <rPh sb="5" eb="8">
      <t>ショウライセイ</t>
    </rPh>
    <phoneticPr fontId="1"/>
  </si>
  <si>
    <t>実現性</t>
  </si>
  <si>
    <t>将来性</t>
    <rPh sb="0" eb="3">
      <t>ショウライセイ</t>
    </rPh>
    <phoneticPr fontId="1"/>
  </si>
  <si>
    <t>【先進性・独自性】</t>
  </si>
  <si>
    <t>先進性・独自性</t>
  </si>
  <si>
    <t>【関与する主体の多様性・規模】</t>
  </si>
  <si>
    <t>多様性</t>
    <rPh sb="0" eb="3">
      <t>タヨウセイ</t>
    </rPh>
    <phoneticPr fontId="1"/>
  </si>
  <si>
    <t>規模</t>
    <rPh sb="0" eb="2">
      <t>キボ</t>
    </rPh>
    <phoneticPr fontId="1"/>
  </si>
  <si>
    <t>自己評価点</t>
    <rPh sb="0" eb="2">
      <t>ジコ</t>
    </rPh>
    <rPh sb="2" eb="4">
      <t>ヒョウカ</t>
    </rPh>
    <rPh sb="4" eb="5">
      <t>テン</t>
    </rPh>
    <phoneticPr fontId="1"/>
  </si>
  <si>
    <t>理由</t>
    <rPh sb="0" eb="2">
      <t>リユウ</t>
    </rPh>
    <phoneticPr fontId="1"/>
  </si>
  <si>
    <t>S</t>
  </si>
  <si>
    <t>S</t>
    <phoneticPr fontId="1"/>
  </si>
  <si>
    <t>A</t>
    <phoneticPr fontId="1"/>
  </si>
  <si>
    <t>B</t>
    <phoneticPr fontId="1"/>
  </si>
  <si>
    <t>C</t>
  </si>
  <si>
    <t>C</t>
    <phoneticPr fontId="1"/>
  </si>
  <si>
    <t>評価項目</t>
    <rPh sb="0" eb="2">
      <t>ヒョウカ</t>
    </rPh>
    <rPh sb="2" eb="4">
      <t>コウモク</t>
    </rPh>
    <phoneticPr fontId="1"/>
  </si>
  <si>
    <t>Ａ</t>
  </si>
  <si>
    <t>Ｂ</t>
  </si>
  <si>
    <t>【参考】採点基準</t>
    <rPh sb="1" eb="3">
      <t>サンコウ</t>
    </rPh>
    <rPh sb="4" eb="6">
      <t>サイテン</t>
    </rPh>
    <rPh sb="6" eb="8">
      <t>キジュン</t>
    </rPh>
    <phoneticPr fontId="1"/>
  </si>
  <si>
    <t>①２０３０年時点において、何らかの形で良い影響が期待できるもの。</t>
    <rPh sb="5" eb="6">
      <t>ネン</t>
    </rPh>
    <rPh sb="6" eb="8">
      <t>ジテン</t>
    </rPh>
    <rPh sb="13" eb="14">
      <t>ナン</t>
    </rPh>
    <rPh sb="17" eb="18">
      <t>カタチ</t>
    </rPh>
    <rPh sb="19" eb="20">
      <t>ヨ</t>
    </rPh>
    <rPh sb="21" eb="23">
      <t>エイキョウ</t>
    </rPh>
    <rPh sb="24" eb="26">
      <t>キタイ</t>
    </rPh>
    <phoneticPr fontId="1"/>
  </si>
  <si>
    <t>①２０３０年時点において、悪影響が残る恐れが大きいもの。</t>
    <rPh sb="5" eb="6">
      <t>ネン</t>
    </rPh>
    <rPh sb="6" eb="8">
      <t>ジテン</t>
    </rPh>
    <rPh sb="13" eb="16">
      <t>アクエイキョウ</t>
    </rPh>
    <rPh sb="17" eb="18">
      <t>ノコ</t>
    </rPh>
    <rPh sb="19" eb="20">
      <t>オソ</t>
    </rPh>
    <rPh sb="22" eb="23">
      <t>オオ</t>
    </rPh>
    <phoneticPr fontId="1"/>
  </si>
  <si>
    <t>S①</t>
    <phoneticPr fontId="1"/>
  </si>
  <si>
    <t>S②</t>
    <phoneticPr fontId="1"/>
  </si>
  <si>
    <t>A①</t>
    <phoneticPr fontId="1"/>
  </si>
  <si>
    <t>A②</t>
    <phoneticPr fontId="1"/>
  </si>
  <si>
    <t>A③</t>
    <phoneticPr fontId="1"/>
  </si>
  <si>
    <t>B①</t>
    <phoneticPr fontId="1"/>
  </si>
  <si>
    <t>B②</t>
    <phoneticPr fontId="1"/>
  </si>
  <si>
    <t>C①</t>
    <phoneticPr fontId="1"/>
  </si>
  <si>
    <t>S③</t>
    <phoneticPr fontId="1"/>
  </si>
  <si>
    <t>S④</t>
    <phoneticPr fontId="1"/>
  </si>
  <si>
    <t>S⑤</t>
    <phoneticPr fontId="1"/>
  </si>
  <si>
    <t>A④</t>
    <phoneticPr fontId="1"/>
  </si>
  <si>
    <t>A⑤</t>
    <phoneticPr fontId="1"/>
  </si>
  <si>
    <t>B③</t>
    <phoneticPr fontId="1"/>
  </si>
  <si>
    <t>B④</t>
    <phoneticPr fontId="1"/>
  </si>
  <si>
    <t>B⑤</t>
    <phoneticPr fontId="1"/>
  </si>
  <si>
    <t>C②</t>
    <phoneticPr fontId="1"/>
  </si>
  <si>
    <t>C③</t>
    <phoneticPr fontId="1"/>
  </si>
  <si>
    <t>C④</t>
    <phoneticPr fontId="1"/>
  </si>
  <si>
    <t>C⑤</t>
    <phoneticPr fontId="1"/>
  </si>
  <si>
    <t>①市外への人口流出を加速する恐れがあり、その影響が本事業により期待される好影響を上回る恐れがあるもの。</t>
  </si>
  <si>
    <t>評価</t>
    <rPh sb="0" eb="2">
      <t>ヒョウカ</t>
    </rPh>
    <phoneticPr fontId="1"/>
  </si>
  <si>
    <t>基準</t>
    <rPh sb="0" eb="2">
      <t>キジュン</t>
    </rPh>
    <phoneticPr fontId="1"/>
  </si>
  <si>
    <t>条件</t>
    <rPh sb="0" eb="2">
      <t>ジョウケン</t>
    </rPh>
    <phoneticPr fontId="1"/>
  </si>
  <si>
    <t>Ｃ評価がないこと</t>
    <rPh sb="1" eb="3">
      <t>ヒョウカ</t>
    </rPh>
    <phoneticPr fontId="1"/>
  </si>
  <si>
    <t>評価点</t>
    <rPh sb="0" eb="2">
      <t>ヒョウカ</t>
    </rPh>
    <rPh sb="2" eb="3">
      <t>テン</t>
    </rPh>
    <phoneticPr fontId="1"/>
  </si>
  <si>
    <t>申請条件</t>
    <rPh sb="0" eb="2">
      <t>シンセイ</t>
    </rPh>
    <rPh sb="2" eb="4">
      <t>ジョウケン</t>
    </rPh>
    <phoneticPr fontId="1"/>
  </si>
  <si>
    <t>①人口減少対策を主たる目的としてないもの。</t>
    <phoneticPr fontId="1"/>
  </si>
  <si>
    <t>①市内全域又は特定の業種（日本標準産業分類中項目程度）の経済活動を著しく委縮させ、その影響が本事業により期待される好影響を上回る恐れがあるもの。</t>
    <phoneticPr fontId="1"/>
  </si>
  <si>
    <t>地域の課題解決</t>
    <rPh sb="0" eb="2">
      <t>チイキ</t>
    </rPh>
    <rPh sb="3" eb="5">
      <t>カダイ</t>
    </rPh>
    <rPh sb="5" eb="7">
      <t>カイケツ</t>
    </rPh>
    <phoneticPr fontId="1"/>
  </si>
  <si>
    <t>①地域の課題を悪化させる恐れがあるもの。</t>
    <rPh sb="1" eb="3">
      <t>チイキ</t>
    </rPh>
    <rPh sb="4" eb="6">
      <t>カダイ</t>
    </rPh>
    <rPh sb="7" eb="9">
      <t>アッカ</t>
    </rPh>
    <rPh sb="12" eb="13">
      <t>オソ</t>
    </rPh>
    <phoneticPr fontId="1"/>
  </si>
  <si>
    <t>①経済効果を主たる目的としていないもの。
②経済的な影響は小さいもの。（ボランティア、啓発等）</t>
    <phoneticPr fontId="1"/>
  </si>
  <si>
    <t>①２０３０年時点において、活動が継続しており、良好な影響が期待できるもの。</t>
    <rPh sb="5" eb="6">
      <t>ネン</t>
    </rPh>
    <rPh sb="6" eb="8">
      <t>ジテン</t>
    </rPh>
    <rPh sb="13" eb="15">
      <t>カツドウ</t>
    </rPh>
    <rPh sb="16" eb="18">
      <t>ケイゾク</t>
    </rPh>
    <rPh sb="23" eb="25">
      <t>リョウコウ</t>
    </rPh>
    <rPh sb="26" eb="28">
      <t>エイキョウ</t>
    </rPh>
    <rPh sb="29" eb="31">
      <t>キタイ</t>
    </rPh>
    <phoneticPr fontId="1"/>
  </si>
  <si>
    <t>①２０３０年時点において、活動が拡大しており、富士市から世界を変える見込みが大きなもの。</t>
    <rPh sb="16" eb="18">
      <t>カクダイ</t>
    </rPh>
    <rPh sb="23" eb="26">
      <t>フジシ</t>
    </rPh>
    <rPh sb="28" eb="30">
      <t>セカイ</t>
    </rPh>
    <rPh sb="31" eb="32">
      <t>カ</t>
    </rPh>
    <rPh sb="34" eb="36">
      <t>ミコ</t>
    </rPh>
    <rPh sb="38" eb="39">
      <t>オオ</t>
    </rPh>
    <phoneticPr fontId="1"/>
  </si>
  <si>
    <t>①富士市行政課題事項にて公表した課題の解決に繋がるもの。
②地区別まちづくり行動計画における地区の課題を解決、又は地区の目標とする将来像の実現に向け、強く影響することが期待できるもの。</t>
    <rPh sb="19" eb="21">
      <t>カイケツ</t>
    </rPh>
    <rPh sb="55" eb="56">
      <t>マタ</t>
    </rPh>
    <phoneticPr fontId="1"/>
  </si>
  <si>
    <t>①若者（２９歳以下）が多く参加するもの
②少子化対策に資するもの
③その他人口減少対策に繋がることが期待できるもの</t>
    <rPh sb="1" eb="3">
      <t>ワカモノ</t>
    </rPh>
    <rPh sb="6" eb="9">
      <t>サイイカ</t>
    </rPh>
    <rPh sb="11" eb="12">
      <t>オオ</t>
    </rPh>
    <rPh sb="13" eb="15">
      <t>サンカ</t>
    </rPh>
    <rPh sb="21" eb="24">
      <t>ショウシカ</t>
    </rPh>
    <rPh sb="24" eb="26">
      <t>タイサク</t>
    </rPh>
    <rPh sb="27" eb="28">
      <t>シ</t>
    </rPh>
    <rPh sb="36" eb="37">
      <t>タ</t>
    </rPh>
    <rPh sb="37" eb="39">
      <t>ジンコウ</t>
    </rPh>
    <rPh sb="39" eb="41">
      <t>ゲンショウ</t>
    </rPh>
    <rPh sb="41" eb="43">
      <t>タイサク</t>
    </rPh>
    <rPh sb="44" eb="45">
      <t>ツナ</t>
    </rPh>
    <rPh sb="50" eb="52">
      <t>キタイ</t>
    </rPh>
    <phoneticPr fontId="1"/>
  </si>
  <si>
    <t>①若者（２９歳以下）が主催するもの
②少子化対策となるものであって著しい効果がきたいできるもの
③人口増加に繋がることが確実であるもの</t>
    <rPh sb="1" eb="3">
      <t>ワカモノ</t>
    </rPh>
    <rPh sb="6" eb="9">
      <t>サイイカ</t>
    </rPh>
    <rPh sb="11" eb="13">
      <t>シュサイ</t>
    </rPh>
    <rPh sb="19" eb="22">
      <t>ショウシカ</t>
    </rPh>
    <rPh sb="22" eb="24">
      <t>タイサク</t>
    </rPh>
    <rPh sb="33" eb="34">
      <t>イチジル</t>
    </rPh>
    <rPh sb="36" eb="38">
      <t>コウカ</t>
    </rPh>
    <rPh sb="51" eb="53">
      <t>ゾウカ</t>
    </rPh>
    <rPh sb="60" eb="62">
      <t>カクジツ</t>
    </rPh>
    <phoneticPr fontId="1"/>
  </si>
  <si>
    <t>①非常に大きな経済効果が見込まれるもの。</t>
    <phoneticPr fontId="1"/>
  </si>
  <si>
    <t>①同内容の活動について、行政の支援なく持続可能な活動とすることが一般的ではないもの。</t>
    <rPh sb="1" eb="2">
      <t>ドウ</t>
    </rPh>
    <rPh sb="2" eb="4">
      <t>ナイヨウ</t>
    </rPh>
    <rPh sb="5" eb="7">
      <t>カツドウ</t>
    </rPh>
    <rPh sb="12" eb="14">
      <t>ギョウセイ</t>
    </rPh>
    <rPh sb="15" eb="17">
      <t>シエン</t>
    </rPh>
    <rPh sb="19" eb="21">
      <t>ジゾク</t>
    </rPh>
    <rPh sb="21" eb="23">
      <t>カノウ</t>
    </rPh>
    <rPh sb="24" eb="26">
      <t>カツドウ</t>
    </rPh>
    <rPh sb="32" eb="35">
      <t>イッパンテキ</t>
    </rPh>
    <phoneticPr fontId="1"/>
  </si>
  <si>
    <t>①同内容の活動について、行政の支援なく持続可能な活動とすることが一般的であるもの。</t>
    <rPh sb="2" eb="4">
      <t>ナイヨウ</t>
    </rPh>
    <rPh sb="24" eb="26">
      <t>カツドウ</t>
    </rPh>
    <phoneticPr fontId="1"/>
  </si>
  <si>
    <t>①県内では類似事例がみられるもの、効用を高めるべく、独自の改良等がされた活動となっているもの。
②活動自体は一般的ではあるものの、持続可能な活動とするための工夫が凝らされたもの。</t>
    <rPh sb="1" eb="3">
      <t>ケンナイ</t>
    </rPh>
    <rPh sb="5" eb="7">
      <t>ルイジ</t>
    </rPh>
    <rPh sb="7" eb="9">
      <t>ジレイ</t>
    </rPh>
    <rPh sb="26" eb="28">
      <t>ドクジ</t>
    </rPh>
    <rPh sb="29" eb="31">
      <t>カイリョウ</t>
    </rPh>
    <rPh sb="31" eb="32">
      <t>トウ</t>
    </rPh>
    <rPh sb="36" eb="38">
      <t>カツドウ</t>
    </rPh>
    <rPh sb="49" eb="51">
      <t>カツドウ</t>
    </rPh>
    <rPh sb="51" eb="53">
      <t>ジタイ</t>
    </rPh>
    <rPh sb="54" eb="57">
      <t>イッパンテキ</t>
    </rPh>
    <rPh sb="65" eb="67">
      <t>ジゾク</t>
    </rPh>
    <rPh sb="67" eb="69">
      <t>カノウ</t>
    </rPh>
    <rPh sb="70" eb="72">
      <t>カツドウ</t>
    </rPh>
    <rPh sb="78" eb="80">
      <t>クフウ</t>
    </rPh>
    <rPh sb="81" eb="82">
      <t>コ</t>
    </rPh>
    <phoneticPr fontId="1"/>
  </si>
  <si>
    <t>①企業等や行政と連携が図られているもの。
②複数の他団体との連携が図られているもの。</t>
    <rPh sb="1" eb="3">
      <t>キギョウ</t>
    </rPh>
    <rPh sb="3" eb="4">
      <t>トウ</t>
    </rPh>
    <rPh sb="5" eb="7">
      <t>ギョウセイ</t>
    </rPh>
    <rPh sb="8" eb="10">
      <t>レンケイ</t>
    </rPh>
    <rPh sb="22" eb="24">
      <t>フクスウ</t>
    </rPh>
    <rPh sb="25" eb="26">
      <t>タ</t>
    </rPh>
    <rPh sb="26" eb="28">
      <t>ダンタイ</t>
    </rPh>
    <rPh sb="30" eb="32">
      <t>レンケイ</t>
    </rPh>
    <rPh sb="33" eb="34">
      <t>ハカ</t>
    </rPh>
    <phoneticPr fontId="1"/>
  </si>
  <si>
    <t>①企業等、他団体、行政など広い連携が図られている、もの。
②富士市SDGs未来都市推進企業等として登録された者が参加しているもの。</t>
    <rPh sb="1" eb="3">
      <t>キギョウ</t>
    </rPh>
    <rPh sb="3" eb="4">
      <t>トウ</t>
    </rPh>
    <rPh sb="5" eb="6">
      <t>タ</t>
    </rPh>
    <rPh sb="6" eb="8">
      <t>ダンタイ</t>
    </rPh>
    <rPh sb="9" eb="11">
      <t>ギョウセイ</t>
    </rPh>
    <rPh sb="13" eb="14">
      <t>ヒロ</t>
    </rPh>
    <rPh sb="15" eb="17">
      <t>レンケイ</t>
    </rPh>
    <rPh sb="18" eb="19">
      <t>ハカ</t>
    </rPh>
    <phoneticPr fontId="1"/>
  </si>
  <si>
    <t>①主たる申請者のみで計画されているもの。</t>
    <rPh sb="1" eb="2">
      <t>シュ</t>
    </rPh>
    <rPh sb="4" eb="7">
      <t>シンセイシャ</t>
    </rPh>
    <rPh sb="10" eb="12">
      <t>ケイカク</t>
    </rPh>
    <phoneticPr fontId="1"/>
  </si>
  <si>
    <t>①実施主体のみで完結しており、活動の広がりが期待できないもの。</t>
    <rPh sb="1" eb="3">
      <t>ジッシ</t>
    </rPh>
    <rPh sb="3" eb="5">
      <t>シュタイ</t>
    </rPh>
    <rPh sb="8" eb="10">
      <t>カンケツ</t>
    </rPh>
    <rPh sb="15" eb="17">
      <t>カツドウ</t>
    </rPh>
    <rPh sb="18" eb="19">
      <t>ヒロ</t>
    </rPh>
    <rPh sb="22" eb="24">
      <t>キタイ</t>
    </rPh>
    <phoneticPr fontId="1"/>
  </si>
  <si>
    <t>①参加する市民等が市内全域に分布するもの。
②市民の参加は一部であるが市外と協働するもの。</t>
    <rPh sb="1" eb="3">
      <t>サンカ</t>
    </rPh>
    <rPh sb="5" eb="7">
      <t>シミン</t>
    </rPh>
    <rPh sb="9" eb="11">
      <t>シナイ</t>
    </rPh>
    <rPh sb="11" eb="13">
      <t>ゼンイキ</t>
    </rPh>
    <rPh sb="14" eb="16">
      <t>ブンプ</t>
    </rPh>
    <rPh sb="23" eb="25">
      <t>シミン</t>
    </rPh>
    <rPh sb="26" eb="28">
      <t>サンカ</t>
    </rPh>
    <rPh sb="29" eb="31">
      <t>イチブ</t>
    </rPh>
    <rPh sb="35" eb="37">
      <t>シガイ</t>
    </rPh>
    <rPh sb="38" eb="40">
      <t>キョウドウ</t>
    </rPh>
    <phoneticPr fontId="1"/>
  </si>
  <si>
    <t>①大部分の市民等が事業に関与・参加するもの。
②市外からの参加も多く、相当規模の活動であるもの。</t>
    <rPh sb="1" eb="4">
      <t>ダイブブン</t>
    </rPh>
    <rPh sb="7" eb="8">
      <t>トウ</t>
    </rPh>
    <rPh sb="24" eb="26">
      <t>シガイ</t>
    </rPh>
    <rPh sb="29" eb="31">
      <t>サンカ</t>
    </rPh>
    <rPh sb="32" eb="33">
      <t>オオ</t>
    </rPh>
    <rPh sb="35" eb="37">
      <t>ソウトウ</t>
    </rPh>
    <rPh sb="37" eb="39">
      <t>キボ</t>
    </rPh>
    <rPh sb="40" eb="42">
      <t>カツドウ</t>
    </rPh>
    <phoneticPr fontId="1"/>
  </si>
  <si>
    <t>①実施主体、協働実施者以外に事業に関与・参加する者がいるもの。</t>
    <rPh sb="1" eb="3">
      <t>ジッシ</t>
    </rPh>
    <rPh sb="3" eb="5">
      <t>シュタイ</t>
    </rPh>
    <rPh sb="6" eb="8">
      <t>キョウドウ</t>
    </rPh>
    <rPh sb="8" eb="10">
      <t>ジッシ</t>
    </rPh>
    <rPh sb="10" eb="11">
      <t>シャ</t>
    </rPh>
    <rPh sb="11" eb="13">
      <t>イガイ</t>
    </rPh>
    <rPh sb="14" eb="16">
      <t>ジギョウ</t>
    </rPh>
    <rPh sb="17" eb="19">
      <t>カンヨ</t>
    </rPh>
    <rPh sb="20" eb="22">
      <t>サンカ</t>
    </rPh>
    <rPh sb="24" eb="25">
      <t>モノ</t>
    </rPh>
    <phoneticPr fontId="1"/>
  </si>
  <si>
    <t>①全国では類似事例がみられるもの、効用を高めるべく、独自の改良等がされた活動となっているもの。
②活動自体は一般的ではあるものの、持続可能な活動とするための工夫が他の活動等の模範となるもの。
③他に事例のない活動であり、効果が期待できるもの。</t>
    <rPh sb="1" eb="3">
      <t>ゼンコク</t>
    </rPh>
    <rPh sb="17" eb="19">
      <t>コウヨウ</t>
    </rPh>
    <rPh sb="20" eb="21">
      <t>タカ</t>
    </rPh>
    <rPh sb="81" eb="82">
      <t>タ</t>
    </rPh>
    <rPh sb="83" eb="85">
      <t>カツドウ</t>
    </rPh>
    <rPh sb="85" eb="86">
      <t>トウ</t>
    </rPh>
    <rPh sb="87" eb="89">
      <t>モハン</t>
    </rPh>
    <rPh sb="97" eb="98">
      <t>タ</t>
    </rPh>
    <rPh sb="99" eb="101">
      <t>ジレイ</t>
    </rPh>
    <rPh sb="104" eb="106">
      <t>カツドウ</t>
    </rPh>
    <rPh sb="110" eb="112">
      <t>コウカ</t>
    </rPh>
    <rPh sb="113" eb="115">
      <t>キタイ</t>
    </rPh>
    <phoneticPr fontId="1"/>
  </si>
  <si>
    <t>①地域の課題であると一般的に認識されておる課題の改善につながるもの。</t>
    <phoneticPr fontId="1"/>
  </si>
  <si>
    <t>①富士市行政課題事項にて公表した課題の改善に繋がるもの。
②地区別まちづくり行動計画における地区の課題を改善、又は地区の目標とする将来像の実現に資するもの。
③地域の課題であると一般的に認識されておる課題の解決につながるもの。</t>
    <rPh sb="1" eb="4">
      <t>フジシ</t>
    </rPh>
    <rPh sb="4" eb="6">
      <t>ギョウセイ</t>
    </rPh>
    <rPh sb="6" eb="8">
      <t>カダイ</t>
    </rPh>
    <rPh sb="8" eb="10">
      <t>ジコウ</t>
    </rPh>
    <rPh sb="12" eb="14">
      <t>コウヒョウ</t>
    </rPh>
    <rPh sb="16" eb="18">
      <t>カダイ</t>
    </rPh>
    <rPh sb="19" eb="21">
      <t>カイゼン</t>
    </rPh>
    <rPh sb="22" eb="23">
      <t>ツナ</t>
    </rPh>
    <rPh sb="30" eb="32">
      <t>チク</t>
    </rPh>
    <rPh sb="32" eb="33">
      <t>ベツ</t>
    </rPh>
    <rPh sb="38" eb="40">
      <t>コウドウ</t>
    </rPh>
    <rPh sb="40" eb="42">
      <t>ケイカク</t>
    </rPh>
    <rPh sb="46" eb="48">
      <t>チク</t>
    </rPh>
    <rPh sb="49" eb="51">
      <t>カダイ</t>
    </rPh>
    <rPh sb="52" eb="54">
      <t>カイゼン</t>
    </rPh>
    <rPh sb="55" eb="56">
      <t>マタ</t>
    </rPh>
    <rPh sb="57" eb="59">
      <t>チク</t>
    </rPh>
    <rPh sb="60" eb="62">
      <t>モクヒョウ</t>
    </rPh>
    <rPh sb="65" eb="68">
      <t>ショウライゾウ</t>
    </rPh>
    <rPh sb="69" eb="71">
      <t>ジツゲン</t>
    </rPh>
    <rPh sb="72" eb="73">
      <t>シ</t>
    </rPh>
    <phoneticPr fontId="1"/>
  </si>
  <si>
    <t>地域の課題解決</t>
    <phoneticPr fontId="1"/>
  </si>
  <si>
    <t>S③</t>
    <phoneticPr fontId="1"/>
  </si>
  <si>
    <t>①活動により経済活動への良好な影響が見込まれるもの。
②ＤＸ、ゼロカーボン又はユニバーサル就労など、長期的視点から地域にとって有用な活動であるもの。
③市内企業等の担い手不足などの改善に資するもの。</t>
    <rPh sb="45" eb="47">
      <t>シュウロウ</t>
    </rPh>
    <rPh sb="76" eb="78">
      <t>シナイ</t>
    </rPh>
    <rPh sb="78" eb="80">
      <t>キギョウ</t>
    </rPh>
    <rPh sb="80" eb="81">
      <t>トウ</t>
    </rPh>
    <rPh sb="82" eb="83">
      <t>ニナ</t>
    </rPh>
    <rPh sb="84" eb="85">
      <t>テ</t>
    </rPh>
    <rPh sb="85" eb="87">
      <t>ブソク</t>
    </rPh>
    <rPh sb="90" eb="92">
      <t>カイゼン</t>
    </rPh>
    <rPh sb="93" eb="94">
      <t>シ</t>
    </rPh>
    <phoneticPr fontId="1"/>
  </si>
  <si>
    <t>５８点以上</t>
    <rPh sb="2" eb="3">
      <t>テン</t>
    </rPh>
    <rPh sb="3" eb="5">
      <t>イジョウ</t>
    </rPh>
    <phoneticPr fontId="1"/>
  </si>
  <si>
    <t>①当該年度末において、概ね計画した事業を完了させることが見込まれるもの</t>
  </si>
  <si>
    <t>①当該年度末において、事業の完了が見込まれないもの。</t>
  </si>
  <si>
    <t>SDGs活動
現状</t>
    <rPh sb="4" eb="6">
      <t>カツドウ</t>
    </rPh>
    <rPh sb="7" eb="9">
      <t>ゲンジョウ</t>
    </rPh>
    <phoneticPr fontId="1"/>
  </si>
  <si>
    <t>SDGs活動
名称</t>
    <rPh sb="7" eb="9">
      <t>メイショウ</t>
    </rPh>
    <phoneticPr fontId="1"/>
  </si>
  <si>
    <t>ＦＵＪＩ３Ｓプロジェクトエッグ（ＣＦ型）　普及計画書　概要と三側面</t>
    <rPh sb="18" eb="19">
      <t>ガタ</t>
    </rPh>
    <rPh sb="27" eb="29">
      <t>ガイヨウ</t>
    </rPh>
    <rPh sb="30" eb="31">
      <t>サン</t>
    </rPh>
    <rPh sb="31" eb="33">
      <t>ソクメン</t>
    </rPh>
    <phoneticPr fontId="1"/>
  </si>
  <si>
    <t>学生と連携したまちの賑わいづくり活動</t>
    <rPh sb="0" eb="2">
      <t>ガクセイ</t>
    </rPh>
    <rPh sb="3" eb="5">
      <t>レンケイ</t>
    </rPh>
    <rPh sb="10" eb="11">
      <t>ニギ</t>
    </rPh>
    <rPh sb="16" eb="18">
      <t>カツドウ</t>
    </rPh>
    <phoneticPr fontId="1"/>
  </si>
  <si>
    <t>生産活動や適切な雇用創出、起業、創造性及びイノベーションを支援する開発重視型の政策を促進するとともに、金融サービスへのアクセス改善などを通じて中小零細企業の設立や成長を奨励する。</t>
    <phoneticPr fontId="1"/>
  </si>
  <si>
    <t>2030年までに、若者や障害者を含む全ての男性及び女性の、完全かつ生産的な雇用及び働きがいのある人間らしい仕事、並びに同一労働同一賃金を達成する。</t>
    <phoneticPr fontId="1"/>
  </si>
  <si>
    <t>〇</t>
    <phoneticPr fontId="1"/>
  </si>
  <si>
    <t>2030年までに、技術的・職業的スキルなど、雇用、働きがいのある人間らしい仕事及び起業に必要な技能を備えた若者と成人の割合を大幅に増加させる。</t>
    <phoneticPr fontId="1"/>
  </si>
  <si>
    <t>事業実施に当たっては、環境面にも配慮します。</t>
    <rPh sb="0" eb="2">
      <t>ジギョウ</t>
    </rPh>
    <rPh sb="2" eb="4">
      <t>ジッシ</t>
    </rPh>
    <rPh sb="5" eb="6">
      <t>ア</t>
    </rPh>
    <rPh sb="11" eb="14">
      <t>カンキョウメン</t>
    </rPh>
    <rPh sb="16" eb="18">
      <t>ハイリョ</t>
    </rPh>
    <phoneticPr fontId="1"/>
  </si>
  <si>
    <t>学生１０人以上が本活動に参加し、一つ以上の解決策の立案までを行います。</t>
    <rPh sb="0" eb="2">
      <t>ガクセイ</t>
    </rPh>
    <rPh sb="4" eb="7">
      <t>ニンイジョウ</t>
    </rPh>
    <rPh sb="8" eb="9">
      <t>ホン</t>
    </rPh>
    <rPh sb="9" eb="11">
      <t>カツドウ</t>
    </rPh>
    <rPh sb="12" eb="14">
      <t>サンカ</t>
    </rPh>
    <rPh sb="16" eb="17">
      <t>ヒト</t>
    </rPh>
    <rPh sb="18" eb="20">
      <t>イジョウ</t>
    </rPh>
    <rPh sb="21" eb="24">
      <t>カイケツサク</t>
    </rPh>
    <rPh sb="25" eb="27">
      <t>リツアン</t>
    </rPh>
    <rPh sb="30" eb="31">
      <t>オコナ</t>
    </rPh>
    <phoneticPr fontId="1"/>
  </si>
  <si>
    <t>一般社団法人〇〇〇を事務局として、〇〇大学及び〇〇大学の学生を中心とした学生サークル『〇〇〇』と〇〇振興組合が連携し、市街地の活性化に向け、課題の抽出と解決策の立案、実践を行う『〇〇〇活動』を開始する。</t>
    <rPh sb="0" eb="2">
      <t>イッパン</t>
    </rPh>
    <rPh sb="2" eb="4">
      <t>シャダン</t>
    </rPh>
    <rPh sb="4" eb="6">
      <t>ホウジン</t>
    </rPh>
    <rPh sb="10" eb="13">
      <t>ジムキョク</t>
    </rPh>
    <rPh sb="19" eb="21">
      <t>ダイガク</t>
    </rPh>
    <rPh sb="21" eb="22">
      <t>オヨ</t>
    </rPh>
    <rPh sb="25" eb="27">
      <t>ダイガク</t>
    </rPh>
    <rPh sb="28" eb="30">
      <t>ガクセイ</t>
    </rPh>
    <rPh sb="31" eb="33">
      <t>チュウシン</t>
    </rPh>
    <rPh sb="36" eb="38">
      <t>ガクセイ</t>
    </rPh>
    <rPh sb="50" eb="52">
      <t>シンコウ</t>
    </rPh>
    <rPh sb="52" eb="54">
      <t>クミアイ</t>
    </rPh>
    <rPh sb="55" eb="57">
      <t>レンケイ</t>
    </rPh>
    <rPh sb="59" eb="62">
      <t>シガイチ</t>
    </rPh>
    <rPh sb="63" eb="66">
      <t>カッセイカ</t>
    </rPh>
    <rPh sb="67" eb="68">
      <t>ム</t>
    </rPh>
    <rPh sb="70" eb="72">
      <t>カダイ</t>
    </rPh>
    <rPh sb="73" eb="75">
      <t>チュウシュツ</t>
    </rPh>
    <rPh sb="76" eb="79">
      <t>カイケツサク</t>
    </rPh>
    <rPh sb="80" eb="82">
      <t>リツアン</t>
    </rPh>
    <rPh sb="83" eb="85">
      <t>ジッセン</t>
    </rPh>
    <rPh sb="86" eb="87">
      <t>オコナ</t>
    </rPh>
    <rPh sb="92" eb="94">
      <t>カツドウ</t>
    </rPh>
    <rPh sb="96" eb="98">
      <t>カイシ</t>
    </rPh>
    <phoneticPr fontId="1"/>
  </si>
  <si>
    <t>市街地の活性化により、雇用創出、起業、創造性及びイノベーションを支援する開発重視型の事業となることが期待できる。</t>
    <rPh sb="0" eb="3">
      <t>シガイチ</t>
    </rPh>
    <rPh sb="4" eb="7">
      <t>カッセイカ</t>
    </rPh>
    <rPh sb="42" eb="44">
      <t>ジギョウ</t>
    </rPh>
    <rPh sb="50" eb="52">
      <t>キタイ</t>
    </rPh>
    <phoneticPr fontId="1"/>
  </si>
  <si>
    <t>本事業の実施により、市街地の活性化というテーマのもと、分析、立案、実施までを包括的に進めることで、技術的・職業的スキルなど、働きがいのある仕事及び起業に必要な技能を備えた若者と成人の割合を大幅に増加させることを目標としている。</t>
    <rPh sb="0" eb="1">
      <t>ホン</t>
    </rPh>
    <rPh sb="1" eb="3">
      <t>ジギョウ</t>
    </rPh>
    <rPh sb="4" eb="6">
      <t>ジッシ</t>
    </rPh>
    <rPh sb="10" eb="13">
      <t>シガイチ</t>
    </rPh>
    <rPh sb="14" eb="17">
      <t>カッセイカ</t>
    </rPh>
    <rPh sb="27" eb="29">
      <t>ブンセキ</t>
    </rPh>
    <rPh sb="30" eb="32">
      <t>リツアン</t>
    </rPh>
    <rPh sb="33" eb="35">
      <t>ジッシ</t>
    </rPh>
    <rPh sb="38" eb="41">
      <t>ホウカツテキ</t>
    </rPh>
    <rPh sb="42" eb="43">
      <t>スス</t>
    </rPh>
    <rPh sb="105" eb="107">
      <t>モクヒョウ</t>
    </rPh>
    <phoneticPr fontId="1"/>
  </si>
  <si>
    <t>２０３０年までに、延べ５０人以上の学生が活動し、まちの活性化を目的として、のべ３プロジェクトの実践を目標とします。</t>
    <rPh sb="4" eb="5">
      <t>ネン</t>
    </rPh>
    <rPh sb="9" eb="10">
      <t>ノ</t>
    </rPh>
    <rPh sb="13" eb="16">
      <t>ニンイジョウ</t>
    </rPh>
    <rPh sb="17" eb="19">
      <t>ガクセイ</t>
    </rPh>
    <rPh sb="20" eb="22">
      <t>カツドウ</t>
    </rPh>
    <rPh sb="27" eb="30">
      <t>カッセイカ</t>
    </rPh>
    <rPh sb="31" eb="33">
      <t>モクテキ</t>
    </rPh>
    <rPh sb="47" eb="49">
      <t>ジッセン</t>
    </rPh>
    <rPh sb="50" eb="52">
      <t>モクヒョウ</t>
    </rPh>
    <phoneticPr fontId="1"/>
  </si>
  <si>
    <t>ワークショップ</t>
    <phoneticPr fontId="1"/>
  </si>
  <si>
    <t>ワークショップ（〇〇大学教授〇〇氏）</t>
    <phoneticPr fontId="1"/>
  </si>
  <si>
    <t>令和５年度、実行委員会を立ち上げる。課題分析や解決策立案のための講義を行うため、〇〇大学教授〇〇氏、〇〇コンサルティング主任研究員〇〇氏、ＮＰＯ法人〇〇代表〇〇氏を招いて、学生サークル『〇〇〇』及び参加希望学生、〇〇振興組合を対象として、ワークショップを開催する。</t>
    <rPh sb="0" eb="2">
      <t>レイワ</t>
    </rPh>
    <rPh sb="3" eb="5">
      <t>ネンド</t>
    </rPh>
    <rPh sb="6" eb="8">
      <t>ジッコウ</t>
    </rPh>
    <rPh sb="8" eb="11">
      <t>イインカイ</t>
    </rPh>
    <rPh sb="12" eb="13">
      <t>タ</t>
    </rPh>
    <rPh sb="14" eb="15">
      <t>ア</t>
    </rPh>
    <rPh sb="18" eb="20">
      <t>カダイ</t>
    </rPh>
    <rPh sb="20" eb="22">
      <t>ブンセキ</t>
    </rPh>
    <rPh sb="23" eb="26">
      <t>カイケツサク</t>
    </rPh>
    <rPh sb="26" eb="28">
      <t>リツアン</t>
    </rPh>
    <rPh sb="32" eb="34">
      <t>コウギ</t>
    </rPh>
    <rPh sb="35" eb="36">
      <t>オコナ</t>
    </rPh>
    <rPh sb="42" eb="44">
      <t>ダイガク</t>
    </rPh>
    <rPh sb="44" eb="46">
      <t>キョウジュ</t>
    </rPh>
    <rPh sb="48" eb="49">
      <t>シ</t>
    </rPh>
    <rPh sb="60" eb="62">
      <t>シュニン</t>
    </rPh>
    <rPh sb="62" eb="65">
      <t>ケンキュウイン</t>
    </rPh>
    <rPh sb="72" eb="74">
      <t>ホウジン</t>
    </rPh>
    <rPh sb="76" eb="78">
      <t>ダイヒョウ</t>
    </rPh>
    <rPh sb="80" eb="81">
      <t>シ</t>
    </rPh>
    <rPh sb="82" eb="83">
      <t>マネ</t>
    </rPh>
    <rPh sb="97" eb="98">
      <t>オヨ</t>
    </rPh>
    <rPh sb="99" eb="101">
      <t>サンカ</t>
    </rPh>
    <rPh sb="101" eb="103">
      <t>キボウ</t>
    </rPh>
    <rPh sb="103" eb="105">
      <t>ガクセイ</t>
    </rPh>
    <rPh sb="113" eb="115">
      <t>タイショウ</t>
    </rPh>
    <rPh sb="127" eb="129">
      <t>カイサイ</t>
    </rPh>
    <phoneticPr fontId="1"/>
  </si>
  <si>
    <t>消耗品、交通費等</t>
    <rPh sb="0" eb="3">
      <t>ショウモウヒン</t>
    </rPh>
    <rPh sb="4" eb="7">
      <t>コウツウヒ</t>
    </rPh>
    <rPh sb="7" eb="8">
      <t>トウ</t>
    </rPh>
    <phoneticPr fontId="1"/>
  </si>
  <si>
    <t>A②</t>
  </si>
  <si>
    <t>A①</t>
  </si>
  <si>
    <t>B①</t>
  </si>
  <si>
    <t>一般社団法人〇〇〇を事務局として、〇〇大学及び〇〇大学の学生を中心とした学生サークル『〇〇〇』と〇〇振興組合が連携し、市街地の活性化に向け、課題の抽出と解決策の立案、実践を行うことについて、合意しました。</t>
    <rPh sb="95" eb="97">
      <t>ゴウイ</t>
    </rPh>
    <phoneticPr fontId="1"/>
  </si>
  <si>
    <t>本事業を主に実施する〇〇地区におけるまちづくり行動計画において、市街地の活性化が課題として挙げられており、本活動は課題の改善にしするものであるため。</t>
    <rPh sb="0" eb="1">
      <t>ホン</t>
    </rPh>
    <rPh sb="1" eb="3">
      <t>ジギョウ</t>
    </rPh>
    <rPh sb="4" eb="5">
      <t>オモ</t>
    </rPh>
    <rPh sb="6" eb="8">
      <t>ジッシ</t>
    </rPh>
    <rPh sb="12" eb="14">
      <t>チク</t>
    </rPh>
    <rPh sb="23" eb="25">
      <t>コウドウ</t>
    </rPh>
    <rPh sb="25" eb="27">
      <t>ケイカク</t>
    </rPh>
    <rPh sb="32" eb="35">
      <t>シガイチ</t>
    </rPh>
    <rPh sb="36" eb="39">
      <t>カッセイカ</t>
    </rPh>
    <rPh sb="40" eb="42">
      <t>カダイ</t>
    </rPh>
    <rPh sb="45" eb="46">
      <t>ア</t>
    </rPh>
    <rPh sb="53" eb="54">
      <t>ホン</t>
    </rPh>
    <rPh sb="54" eb="56">
      <t>カツドウ</t>
    </rPh>
    <rPh sb="57" eb="59">
      <t>カダイ</t>
    </rPh>
    <rPh sb="60" eb="62">
      <t>カイゼン</t>
    </rPh>
    <phoneticPr fontId="1"/>
  </si>
  <si>
    <t>大学生が多く参加する活動であるため。</t>
    <rPh sb="0" eb="3">
      <t>ダイガクセイ</t>
    </rPh>
    <rPh sb="4" eb="5">
      <t>オオ</t>
    </rPh>
    <rPh sb="6" eb="8">
      <t>サンカ</t>
    </rPh>
    <rPh sb="10" eb="12">
      <t>カツドウ</t>
    </rPh>
    <phoneticPr fontId="1"/>
  </si>
  <si>
    <t>活動により市街地が活性化すれば、良好な影響が見込まれるため。</t>
    <rPh sb="0" eb="2">
      <t>カツドウ</t>
    </rPh>
    <rPh sb="5" eb="8">
      <t>シガイチ</t>
    </rPh>
    <rPh sb="9" eb="12">
      <t>カッセイカ</t>
    </rPh>
    <rPh sb="16" eb="18">
      <t>リョウコウ</t>
    </rPh>
    <rPh sb="19" eb="21">
      <t>エイキョウ</t>
    </rPh>
    <rPh sb="22" eb="24">
      <t>ミコ</t>
    </rPh>
    <phoneticPr fontId="1"/>
  </si>
  <si>
    <t>講師の協力承諾を得ており、サークル〇〇及び振興組合も共同実施者であり、計画期間内に完了させるにあたり、特段の問題はないため。</t>
    <rPh sb="0" eb="2">
      <t>コウシ</t>
    </rPh>
    <rPh sb="3" eb="5">
      <t>キョウリョク</t>
    </rPh>
    <rPh sb="5" eb="7">
      <t>ショウダク</t>
    </rPh>
    <rPh sb="8" eb="9">
      <t>エ</t>
    </rPh>
    <rPh sb="19" eb="20">
      <t>オヨ</t>
    </rPh>
    <rPh sb="21" eb="23">
      <t>シンコウ</t>
    </rPh>
    <rPh sb="23" eb="25">
      <t>クミアイ</t>
    </rPh>
    <rPh sb="26" eb="28">
      <t>キョウドウ</t>
    </rPh>
    <rPh sb="28" eb="31">
      <t>ジッシシャ</t>
    </rPh>
    <rPh sb="35" eb="37">
      <t>ケイカク</t>
    </rPh>
    <rPh sb="37" eb="39">
      <t>キカン</t>
    </rPh>
    <rPh sb="39" eb="40">
      <t>ナイ</t>
    </rPh>
    <rPh sb="41" eb="43">
      <t>カンリョウ</t>
    </rPh>
    <rPh sb="51" eb="53">
      <t>トクダン</t>
    </rPh>
    <rPh sb="54" eb="56">
      <t>モンダイ</t>
    </rPh>
    <phoneticPr fontId="1"/>
  </si>
  <si>
    <t>２０３０年まで本活動を継続させることを計画しており、市街地への若者の周遊など良好な影響が期待できるため。</t>
    <rPh sb="4" eb="5">
      <t>ネン</t>
    </rPh>
    <rPh sb="7" eb="8">
      <t>ホン</t>
    </rPh>
    <rPh sb="8" eb="10">
      <t>カツドウ</t>
    </rPh>
    <rPh sb="11" eb="13">
      <t>ケイゾク</t>
    </rPh>
    <rPh sb="19" eb="21">
      <t>ケイカク</t>
    </rPh>
    <rPh sb="26" eb="29">
      <t>シガイチ</t>
    </rPh>
    <rPh sb="31" eb="33">
      <t>ワカモノ</t>
    </rPh>
    <rPh sb="34" eb="36">
      <t>シュウユウ</t>
    </rPh>
    <rPh sb="38" eb="40">
      <t>リョウコウ</t>
    </rPh>
    <rPh sb="41" eb="43">
      <t>エイキョウ</t>
    </rPh>
    <rPh sb="44" eb="46">
      <t>キタイ</t>
    </rPh>
    <phoneticPr fontId="1"/>
  </si>
  <si>
    <t>県内において学生がコンサルティングする事業はいくつかみられるが、成果を高めるため、講師を招き、ワークショップ等を継続的に実施するといった改良を施している。</t>
    <rPh sb="0" eb="2">
      <t>ケンナイ</t>
    </rPh>
    <rPh sb="6" eb="8">
      <t>ガクセイ</t>
    </rPh>
    <rPh sb="19" eb="21">
      <t>ジギョウ</t>
    </rPh>
    <rPh sb="32" eb="34">
      <t>セイカ</t>
    </rPh>
    <rPh sb="35" eb="36">
      <t>タカ</t>
    </rPh>
    <rPh sb="41" eb="43">
      <t>コウシ</t>
    </rPh>
    <rPh sb="44" eb="45">
      <t>マネ</t>
    </rPh>
    <rPh sb="54" eb="55">
      <t>トウ</t>
    </rPh>
    <rPh sb="56" eb="59">
      <t>ケイゾクテキ</t>
    </rPh>
    <rPh sb="60" eb="62">
      <t>ジッシ</t>
    </rPh>
    <rPh sb="68" eb="70">
      <t>カイリョウ</t>
    </rPh>
    <rPh sb="71" eb="72">
      <t>ホドコ</t>
    </rPh>
    <phoneticPr fontId="1"/>
  </si>
  <si>
    <t>振興組合及び所管行政機関との連携を図っているため。</t>
    <rPh sb="0" eb="2">
      <t>シンコウ</t>
    </rPh>
    <rPh sb="2" eb="4">
      <t>クミアイ</t>
    </rPh>
    <rPh sb="4" eb="5">
      <t>オヨ</t>
    </rPh>
    <rPh sb="6" eb="8">
      <t>ショカン</t>
    </rPh>
    <rPh sb="8" eb="10">
      <t>ギョウセイ</t>
    </rPh>
    <rPh sb="10" eb="12">
      <t>キカン</t>
    </rPh>
    <rPh sb="14" eb="16">
      <t>レンケイ</t>
    </rPh>
    <rPh sb="17" eb="18">
      <t>ハカ</t>
    </rPh>
    <phoneticPr fontId="1"/>
  </si>
  <si>
    <t>発表会には関係者等の来場を呼び掛けるなど、実施主体のほかに参加する者がいるため。</t>
    <rPh sb="21" eb="23">
      <t>ジッシ</t>
    </rPh>
    <rPh sb="23" eb="25">
      <t>シュタイ</t>
    </rPh>
    <rPh sb="29" eb="31">
      <t>サンカ</t>
    </rPh>
    <rPh sb="33" eb="34">
      <t>モノ</t>
    </rPh>
    <phoneticPr fontId="1"/>
  </si>
  <si>
    <t>年度</t>
    <rPh sb="0" eb="2">
      <t>ネンド</t>
    </rPh>
    <phoneticPr fontId="1"/>
  </si>
  <si>
    <t>年月</t>
    <rPh sb="0" eb="1">
      <t>ネン</t>
    </rPh>
    <rPh sb="1" eb="2">
      <t>ツキ</t>
    </rPh>
    <phoneticPr fontId="1"/>
  </si>
  <si>
    <t>総額</t>
    <rPh sb="0" eb="2">
      <t>ソウガク</t>
    </rPh>
    <phoneticPr fontId="1"/>
  </si>
  <si>
    <t>歳入予算</t>
    <rPh sb="0" eb="2">
      <t>サイニュウ</t>
    </rPh>
    <rPh sb="2" eb="4">
      <t>ヨサン</t>
    </rPh>
    <phoneticPr fontId="1"/>
  </si>
  <si>
    <t>収支</t>
    <rPh sb="0" eb="2">
      <t>シュウシ</t>
    </rPh>
    <phoneticPr fontId="1"/>
  </si>
  <si>
    <t xml:space="preserve">ワークショップ（〇〇コンサルティング主任研究員〇〇氏）  </t>
    <phoneticPr fontId="1"/>
  </si>
  <si>
    <t>ワークショップ（ＮＰＯ法人〇〇代表〇〇氏）</t>
    <phoneticPr fontId="1"/>
  </si>
  <si>
    <t>企画案発表会（講師３人）</t>
    <phoneticPr fontId="1"/>
  </si>
  <si>
    <t>マッチング会</t>
    <phoneticPr fontId="1"/>
  </si>
  <si>
    <t>〇×イベント出展</t>
    <phoneticPr fontId="1"/>
  </si>
  <si>
    <t>成果発表会（講師３人）</t>
  </si>
  <si>
    <t>報告書発表（web）</t>
    <phoneticPr fontId="1"/>
  </si>
  <si>
    <t>借入金金利</t>
    <rPh sb="0" eb="3">
      <t>シャクニュウキン</t>
    </rPh>
    <rPh sb="3" eb="5">
      <t>キンリ</t>
    </rPh>
    <phoneticPr fontId="1"/>
  </si>
  <si>
    <t>会場費　１回＠１３，２００</t>
    <rPh sb="0" eb="3">
      <t>カイジョウヒ</t>
    </rPh>
    <rPh sb="5" eb="6">
      <t>カイ</t>
    </rPh>
    <phoneticPr fontId="1"/>
  </si>
  <si>
    <t>講師報償　１人・回＠２０，０００</t>
    <rPh sb="0" eb="2">
      <t>コウシ</t>
    </rPh>
    <rPh sb="2" eb="4">
      <t>ホウショウ</t>
    </rPh>
    <rPh sb="6" eb="7">
      <t>ニン</t>
    </rPh>
    <rPh sb="8" eb="9">
      <t>カイ</t>
    </rPh>
    <phoneticPr fontId="1"/>
  </si>
  <si>
    <t>職員人件費　１００時間＠１，０００</t>
    <rPh sb="0" eb="2">
      <t>ショクイン</t>
    </rPh>
    <rPh sb="2" eb="5">
      <t>ジンケンヒ</t>
    </rPh>
    <rPh sb="9" eb="11">
      <t>ジカン</t>
    </rPh>
    <phoneticPr fontId="1"/>
  </si>
  <si>
    <t>会場費　５回＠１３，２００</t>
    <rPh sb="0" eb="3">
      <t>カイジョウヒ</t>
    </rPh>
    <rPh sb="5" eb="6">
      <t>カイ</t>
    </rPh>
    <phoneticPr fontId="1"/>
  </si>
  <si>
    <t>講師報償　１０人・回＠２０，０００</t>
    <rPh sb="0" eb="2">
      <t>コウシ</t>
    </rPh>
    <rPh sb="2" eb="4">
      <t>ホウショウ</t>
    </rPh>
    <rPh sb="7" eb="8">
      <t>ニン</t>
    </rPh>
    <rPh sb="9" eb="10">
      <t>カイ</t>
    </rPh>
    <phoneticPr fontId="1"/>
  </si>
  <si>
    <t>職員人件費　３００時間＠１，０００</t>
    <rPh sb="0" eb="2">
      <t>ショクイン</t>
    </rPh>
    <rPh sb="2" eb="5">
      <t>ジンケンヒ</t>
    </rPh>
    <rPh sb="9" eb="11">
      <t>ジカン</t>
    </rPh>
    <phoneticPr fontId="1"/>
  </si>
  <si>
    <t>講師報償　３人・回＠２０，０００</t>
    <rPh sb="0" eb="2">
      <t>コウシ</t>
    </rPh>
    <rPh sb="2" eb="4">
      <t>ホウショウ</t>
    </rPh>
    <rPh sb="6" eb="7">
      <t>ニン</t>
    </rPh>
    <rPh sb="8" eb="9">
      <t>カイ</t>
    </rPh>
    <phoneticPr fontId="1"/>
  </si>
  <si>
    <t>職員人件費　２００時間＠１，０００</t>
    <rPh sb="0" eb="2">
      <t>ショクイン</t>
    </rPh>
    <rPh sb="2" eb="5">
      <t>ジンケンヒ</t>
    </rPh>
    <rPh sb="9" eb="11">
      <t>ジカン</t>
    </rPh>
    <phoneticPr fontId="1"/>
  </si>
  <si>
    <t>参加者負担金</t>
    <rPh sb="0" eb="2">
      <t>サンカ</t>
    </rPh>
    <rPh sb="2" eb="3">
      <t>シャ</t>
    </rPh>
    <rPh sb="3" eb="5">
      <t>フタン</t>
    </rPh>
    <rPh sb="5" eb="6">
      <t>キン</t>
    </rPh>
    <phoneticPr fontId="1"/>
  </si>
  <si>
    <t>ＳＤＧｓプロジェクトエッグ応援補助金</t>
    <rPh sb="13" eb="15">
      <t>オウエン</t>
    </rPh>
    <rPh sb="15" eb="18">
      <t>ホジョキン</t>
    </rPh>
    <phoneticPr fontId="1"/>
  </si>
  <si>
    <t>第２目標</t>
    <rPh sb="0" eb="1">
      <t>ダイ</t>
    </rPh>
    <rPh sb="2" eb="4">
      <t>モクヒョウ</t>
    </rPh>
    <phoneticPr fontId="1"/>
  </si>
  <si>
    <t>第３目標</t>
    <rPh sb="0" eb="1">
      <t>ダイ</t>
    </rPh>
    <rPh sb="2" eb="4">
      <t>モクヒョウ</t>
    </rPh>
    <phoneticPr fontId="1"/>
  </si>
  <si>
    <t>(1)第１目標</t>
    <rPh sb="3" eb="4">
      <t>ダイ</t>
    </rPh>
    <rPh sb="5" eb="7">
      <t>モクヒョウ</t>
    </rPh>
    <phoneticPr fontId="1"/>
  </si>
  <si>
    <t>(2)第２目標</t>
    <rPh sb="3" eb="4">
      <t>ダイ</t>
    </rPh>
    <rPh sb="5" eb="7">
      <t>モクヒョウ</t>
    </rPh>
    <phoneticPr fontId="1"/>
  </si>
  <si>
    <t>(3)第３目標</t>
    <rPh sb="3" eb="4">
      <t>ダイ</t>
    </rPh>
    <rPh sb="5" eb="7">
      <t>モクヒョウ</t>
    </rPh>
    <phoneticPr fontId="1"/>
  </si>
  <si>
    <t>(1) 事業収入、その他収入</t>
    <rPh sb="4" eb="6">
      <t>ジギョウ</t>
    </rPh>
    <rPh sb="6" eb="8">
      <t>シュウニュウ</t>
    </rPh>
    <rPh sb="11" eb="12">
      <t>タ</t>
    </rPh>
    <rPh sb="12" eb="14">
      <t>シュウニュウ</t>
    </rPh>
    <phoneticPr fontId="1"/>
  </si>
  <si>
    <t>補助金</t>
    <rPh sb="0" eb="3">
      <t>ホジョキン</t>
    </rPh>
    <phoneticPr fontId="1"/>
  </si>
  <si>
    <t>補助額合計</t>
    <rPh sb="0" eb="2">
      <t>ホジョ</t>
    </rPh>
    <rPh sb="2" eb="3">
      <t>ガク</t>
    </rPh>
    <rPh sb="3" eb="5">
      <t>ゴウケイ</t>
    </rPh>
    <phoneticPr fontId="1"/>
  </si>
  <si>
    <t>目標応援ポイント</t>
    <rPh sb="0" eb="2">
      <t>モクヒョウ</t>
    </rPh>
    <rPh sb="2" eb="4">
      <t>オウエン</t>
    </rPh>
    <phoneticPr fontId="1"/>
  </si>
  <si>
    <t>歳出予算(補助対象経費)</t>
    <rPh sb="0" eb="2">
      <t>サイシュツ</t>
    </rPh>
    <rPh sb="2" eb="4">
      <t>ヨサン</t>
    </rPh>
    <rPh sb="5" eb="7">
      <t>ホジョ</t>
    </rPh>
    <rPh sb="7" eb="9">
      <t>タイショウ</t>
    </rPh>
    <rPh sb="9" eb="11">
      <t>ケイヒ</t>
    </rPh>
    <phoneticPr fontId="1"/>
  </si>
  <si>
    <t>歳出予算(補助対象外経費)</t>
    <rPh sb="0" eb="2">
      <t>サイシュツ</t>
    </rPh>
    <rPh sb="2" eb="4">
      <t>ヨサン</t>
    </rPh>
    <rPh sb="5" eb="7">
      <t>ホジョ</t>
    </rPh>
    <rPh sb="7" eb="9">
      <t>タイショウ</t>
    </rPh>
    <rPh sb="9" eb="10">
      <t>ガイ</t>
    </rPh>
    <rPh sb="10" eb="12">
      <t>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</si>
</sst>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
    <numFmt numFmtId="177" formatCode="&quot;令&quot;&quot;和&quot;0&quot;年&quot;&quot;度&quot;"/>
    <numFmt numFmtId="178" formatCode="0_ "/>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24"/>
      <color theme="1"/>
      <name val="游ゴシック"/>
      <family val="2"/>
      <charset val="128"/>
      <scheme val="minor"/>
    </font>
    <font>
      <sz val="24"/>
      <color theme="1"/>
      <name val="游ゴシック"/>
      <family val="3"/>
      <charset val="128"/>
      <scheme val="minor"/>
    </font>
    <font>
      <sz val="11"/>
      <color theme="0"/>
      <name val="游ゴシック"/>
      <family val="2"/>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indexed="22"/>
        <bgColor indexed="0"/>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4" fillId="0" borderId="0"/>
    <xf numFmtId="0" fontId="5" fillId="0" borderId="0" applyNumberFormat="0" applyFill="0" applyBorder="0" applyAlignment="0" applyProtection="0">
      <alignment vertical="center"/>
    </xf>
    <xf numFmtId="9" fontId="2" fillId="0" borderId="0" applyFont="0" applyFill="0" applyBorder="0" applyAlignment="0" applyProtection="0">
      <alignment vertical="center"/>
    </xf>
  </cellStyleXfs>
  <cellXfs count="263">
    <xf numFmtId="0" fontId="0" fillId="0" borderId="0" xfId="0">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wrapText="1"/>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2" borderId="1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wrapText="1"/>
    </xf>
    <xf numFmtId="0" fontId="0"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2" borderId="1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Fill="1" applyBorder="1">
      <alignment vertical="center"/>
    </xf>
    <xf numFmtId="0" fontId="0" fillId="0" borderId="0" xfId="0" applyFill="1" applyBorder="1" applyAlignment="1">
      <alignment horizontal="center" vertical="center" wrapText="1"/>
    </xf>
    <xf numFmtId="0" fontId="0" fillId="0" borderId="0" xfId="0" applyFill="1" applyBorder="1" applyAlignment="1">
      <alignment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0" fillId="0" borderId="28" xfId="0" applyBorder="1" applyAlignment="1">
      <alignment horizontal="center" vertical="center" wrapText="1"/>
    </xf>
    <xf numFmtId="0" fontId="0" fillId="0" borderId="0" xfId="0" applyFill="1" applyBorder="1" applyAlignment="1">
      <alignment horizontal="left" vertical="center" wrapText="1"/>
    </xf>
    <xf numFmtId="0" fontId="0" fillId="0" borderId="0" xfId="0"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38" fontId="0" fillId="2" borderId="21" xfId="1" applyFont="1" applyFill="1" applyBorder="1" applyAlignment="1">
      <alignment vertical="center"/>
    </xf>
    <xf numFmtId="38" fontId="0" fillId="2" borderId="21" xfId="1" applyFont="1" applyFill="1" applyBorder="1">
      <alignment vertical="center"/>
    </xf>
    <xf numFmtId="38" fontId="3" fillId="2" borderId="43" xfId="1" applyFont="1" applyFill="1" applyBorder="1" applyAlignment="1">
      <alignment horizontal="center" vertical="center" wrapText="1"/>
    </xf>
    <xf numFmtId="38" fontId="3" fillId="0" borderId="44" xfId="1" applyFont="1" applyFill="1" applyBorder="1" applyAlignment="1">
      <alignment vertical="center"/>
    </xf>
    <xf numFmtId="38" fontId="0" fillId="0" borderId="0" xfId="0" applyNumberFormat="1">
      <alignment vertical="center"/>
    </xf>
    <xf numFmtId="0" fontId="4" fillId="0" borderId="17" xfId="2" applyFont="1" applyFill="1" applyBorder="1" applyAlignment="1">
      <alignment vertical="center" wrapText="1"/>
    </xf>
    <xf numFmtId="0" fontId="4" fillId="0" borderId="21" xfId="2" applyFont="1" applyFill="1" applyBorder="1" applyAlignment="1">
      <alignment vertical="center" wrapText="1"/>
    </xf>
    <xf numFmtId="0" fontId="4" fillId="0" borderId="23" xfId="2" applyFont="1" applyFill="1" applyBorder="1" applyAlignment="1">
      <alignment vertical="center" wrapText="1"/>
    </xf>
    <xf numFmtId="0" fontId="4" fillId="0" borderId="24" xfId="2" applyFont="1" applyFill="1" applyBorder="1" applyAlignment="1">
      <alignment vertical="center" wrapText="1"/>
    </xf>
    <xf numFmtId="0" fontId="4" fillId="0" borderId="14" xfId="2" applyFont="1" applyFill="1" applyBorder="1" applyAlignment="1">
      <alignment vertical="center" wrapText="1"/>
    </xf>
    <xf numFmtId="0" fontId="4" fillId="0" borderId="25" xfId="2" applyFont="1" applyFill="1" applyBorder="1" applyAlignment="1">
      <alignment vertical="center" wrapText="1"/>
    </xf>
    <xf numFmtId="0" fontId="4" fillId="3" borderId="26" xfId="2" applyFont="1" applyFill="1" applyBorder="1" applyAlignment="1">
      <alignment horizontal="center" vertical="center"/>
    </xf>
    <xf numFmtId="0" fontId="4" fillId="3" borderId="9" xfId="2" applyFont="1" applyFill="1" applyBorder="1" applyAlignment="1">
      <alignment horizontal="center" vertical="center"/>
    </xf>
    <xf numFmtId="0" fontId="4" fillId="3" borderId="27" xfId="2" applyFont="1" applyFill="1" applyBorder="1" applyAlignment="1">
      <alignment horizontal="center" vertical="center" wrapText="1"/>
    </xf>
    <xf numFmtId="0" fontId="4" fillId="0" borderId="19" xfId="2" applyFont="1" applyFill="1" applyBorder="1" applyAlignment="1">
      <alignment vertical="center" wrapText="1"/>
    </xf>
    <xf numFmtId="0" fontId="4" fillId="0" borderId="13" xfId="2" applyFont="1" applyFill="1" applyBorder="1" applyAlignment="1">
      <alignment vertical="center" wrapText="1"/>
    </xf>
    <xf numFmtId="0" fontId="4" fillId="0" borderId="33" xfId="2" applyFont="1" applyFill="1" applyBorder="1" applyAlignment="1">
      <alignment vertical="center" wrapText="1"/>
    </xf>
    <xf numFmtId="0" fontId="4" fillId="0" borderId="10" xfId="2" applyFont="1" applyFill="1" applyBorder="1" applyAlignment="1">
      <alignment vertical="center" wrapText="1"/>
    </xf>
    <xf numFmtId="0" fontId="4" fillId="0" borderId="46" xfId="2" applyFont="1" applyFill="1" applyBorder="1" applyAlignment="1">
      <alignment vertical="center" wrapText="1"/>
    </xf>
    <xf numFmtId="0" fontId="4" fillId="0" borderId="11" xfId="2" applyFont="1" applyFill="1" applyBorder="1" applyAlignment="1">
      <alignment vertical="center" wrapText="1"/>
    </xf>
    <xf numFmtId="0" fontId="4" fillId="0" borderId="28" xfId="2" applyFont="1" applyFill="1" applyBorder="1" applyAlignment="1">
      <alignment vertical="center" wrapText="1"/>
    </xf>
    <xf numFmtId="0" fontId="4" fillId="0" borderId="12" xfId="2" applyFont="1" applyFill="1" applyBorder="1" applyAlignment="1">
      <alignment vertical="center" wrapText="1"/>
    </xf>
    <xf numFmtId="0" fontId="5" fillId="0" borderId="0" xfId="3" applyFill="1" applyBorder="1" applyAlignment="1">
      <alignment horizontal="left" vertical="center"/>
    </xf>
    <xf numFmtId="38" fontId="3" fillId="0" borderId="0" xfId="1" applyFont="1" applyFill="1" applyBorder="1" applyAlignment="1">
      <alignment vertical="center"/>
    </xf>
    <xf numFmtId="0" fontId="0" fillId="0" borderId="0" xfId="0" applyAlignment="1">
      <alignment horizontal="center" vertical="center"/>
    </xf>
    <xf numFmtId="0" fontId="0" fillId="0" borderId="35" xfId="0" applyBorder="1">
      <alignment vertical="center"/>
    </xf>
    <xf numFmtId="0" fontId="0" fillId="0" borderId="36" xfId="0" applyBorder="1">
      <alignment vertical="center"/>
    </xf>
    <xf numFmtId="0" fontId="0" fillId="0" borderId="34" xfId="0" applyBorder="1">
      <alignment vertical="center"/>
    </xf>
    <xf numFmtId="0" fontId="0" fillId="4" borderId="1" xfId="0"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6" xfId="0" applyFill="1" applyBorder="1">
      <alignment vertical="center"/>
    </xf>
    <xf numFmtId="0" fontId="0" fillId="0" borderId="3" xfId="0" applyBorder="1" applyAlignment="1">
      <alignment horizontal="center" vertical="center"/>
    </xf>
    <xf numFmtId="0" fontId="0" fillId="0" borderId="1" xfId="0" applyFill="1" applyBorder="1">
      <alignment vertical="center"/>
    </xf>
    <xf numFmtId="0" fontId="0" fillId="0" borderId="3" xfId="0" applyFill="1" applyBorder="1" applyAlignment="1">
      <alignment horizontal="center" vertical="center"/>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7" fillId="0" borderId="22" xfId="0" applyFont="1" applyBorder="1" applyAlignment="1">
      <alignment vertical="center" wrapText="1"/>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14" xfId="0" applyFont="1" applyBorder="1" applyAlignment="1">
      <alignment vertical="center" wrapText="1"/>
    </xf>
    <xf numFmtId="0" fontId="7" fillId="0" borderId="25" xfId="0" applyFont="1" applyBorder="1" applyAlignment="1">
      <alignment vertical="center" wrapText="1"/>
    </xf>
    <xf numFmtId="0" fontId="0" fillId="0" borderId="9" xfId="0" applyBorder="1" applyAlignment="1">
      <alignment horizontal="center" vertical="center" wrapText="1"/>
    </xf>
    <xf numFmtId="0" fontId="0" fillId="0" borderId="27" xfId="0" applyBorder="1" applyAlignment="1">
      <alignment horizontal="center" vertical="center" wrapText="1"/>
    </xf>
    <xf numFmtId="0" fontId="7" fillId="0" borderId="42" xfId="0" applyFont="1" applyBorder="1" applyAlignment="1">
      <alignment vertical="center" wrapText="1"/>
    </xf>
    <xf numFmtId="0" fontId="7" fillId="0" borderId="52" xfId="0" applyFont="1" applyBorder="1" applyAlignment="1">
      <alignment vertical="center" wrapText="1"/>
    </xf>
    <xf numFmtId="0" fontId="7" fillId="0" borderId="43" xfId="0" applyFont="1" applyBorder="1" applyAlignment="1">
      <alignment vertical="center" wrapText="1"/>
    </xf>
    <xf numFmtId="0" fontId="6" fillId="0" borderId="46" xfId="0" applyFont="1" applyBorder="1" applyAlignment="1">
      <alignment vertical="center" wrapText="1"/>
    </xf>
    <xf numFmtId="0" fontId="7" fillId="0" borderId="11" xfId="0" applyFont="1" applyBorder="1" applyAlignment="1">
      <alignment vertical="center" wrapText="1"/>
    </xf>
    <xf numFmtId="0" fontId="7" fillId="0" borderId="48" xfId="0" applyFont="1" applyBorder="1" applyAlignment="1">
      <alignment vertical="center" wrapText="1"/>
    </xf>
    <xf numFmtId="0" fontId="0" fillId="0" borderId="47" xfId="0" applyBorder="1" applyAlignment="1">
      <alignment vertical="center" wrapText="1"/>
    </xf>
    <xf numFmtId="0" fontId="0" fillId="0" borderId="31" xfId="0" applyBorder="1" applyAlignment="1">
      <alignment vertical="center" wrapText="1"/>
    </xf>
    <xf numFmtId="0" fontId="0" fillId="0" borderId="32" xfId="0" applyBorder="1" applyAlignment="1">
      <alignment vertical="center" wrapText="1"/>
    </xf>
    <xf numFmtId="0" fontId="0" fillId="2" borderId="38"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0" borderId="37" xfId="0" applyBorder="1" applyAlignment="1">
      <alignment horizontal="center" vertical="center"/>
    </xf>
    <xf numFmtId="0" fontId="8" fillId="2" borderId="49" xfId="0" applyFont="1" applyFill="1" applyBorder="1" applyAlignment="1">
      <alignment horizontal="center" vertical="center"/>
    </xf>
    <xf numFmtId="0" fontId="8" fillId="2" borderId="50" xfId="0" applyFont="1" applyFill="1" applyBorder="1" applyAlignment="1">
      <alignment horizontal="center" vertical="center"/>
    </xf>
    <xf numFmtId="0" fontId="8" fillId="2" borderId="51" xfId="0" applyFont="1" applyFill="1" applyBorder="1" applyAlignment="1">
      <alignment horizontal="center" vertical="center"/>
    </xf>
    <xf numFmtId="0" fontId="0" fillId="0" borderId="3" xfId="0" applyBorder="1" applyAlignment="1">
      <alignment horizontal="center" vertical="center" wrapText="1"/>
    </xf>
    <xf numFmtId="0" fontId="0" fillId="4" borderId="3" xfId="0" applyFill="1" applyBorder="1" applyAlignment="1">
      <alignment vertical="center" wrapText="1"/>
    </xf>
    <xf numFmtId="0" fontId="9" fillId="0" borderId="0" xfId="0" applyFont="1" applyAlignment="1">
      <alignment horizontal="center" vertical="center"/>
    </xf>
    <xf numFmtId="0" fontId="0" fillId="4" borderId="2" xfId="0" applyFont="1" applyFill="1" applyBorder="1" applyAlignment="1">
      <alignment horizontal="center" vertical="center"/>
    </xf>
    <xf numFmtId="0" fontId="0" fillId="0" borderId="37" xfId="0" applyFont="1" applyBorder="1" applyAlignment="1">
      <alignment horizontal="center" vertical="center"/>
    </xf>
    <xf numFmtId="0" fontId="3" fillId="4" borderId="2"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Alignment="1">
      <alignment vertical="center" wrapText="1"/>
    </xf>
    <xf numFmtId="0" fontId="0" fillId="5" borderId="33" xfId="0" applyFill="1" applyBorder="1" applyAlignment="1">
      <alignment horizontal="center" vertical="center"/>
    </xf>
    <xf numFmtId="0" fontId="0" fillId="5" borderId="10" xfId="0" applyFill="1" applyBorder="1" applyAlignment="1">
      <alignment horizontal="center" vertical="center"/>
    </xf>
    <xf numFmtId="0" fontId="0" fillId="5" borderId="53" xfId="0" applyFill="1" applyBorder="1" applyAlignment="1">
      <alignment horizontal="center" vertical="center" wrapText="1"/>
    </xf>
    <xf numFmtId="0" fontId="0" fillId="5" borderId="18" xfId="0" applyFill="1"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wrapText="1"/>
    </xf>
    <xf numFmtId="0" fontId="0" fillId="5" borderId="54" xfId="0" applyFill="1" applyBorder="1" applyAlignment="1">
      <alignment horizontal="center" vertical="center"/>
    </xf>
    <xf numFmtId="0" fontId="3" fillId="0" borderId="55" xfId="0" applyFont="1" applyBorder="1" applyAlignment="1">
      <alignment horizontal="center" vertical="center"/>
    </xf>
    <xf numFmtId="0" fontId="0" fillId="0" borderId="56" xfId="0" applyBorder="1" applyAlignment="1">
      <alignment horizontal="center" vertical="center" wrapText="1"/>
    </xf>
    <xf numFmtId="0" fontId="3" fillId="5" borderId="28" xfId="0" applyFont="1" applyFill="1" applyBorder="1" applyAlignment="1">
      <alignment horizontal="center" vertical="center"/>
    </xf>
    <xf numFmtId="0" fontId="0" fillId="6" borderId="12" xfId="0" applyFill="1" applyBorder="1" applyAlignment="1">
      <alignment horizontal="center" vertical="center" wrapText="1"/>
    </xf>
    <xf numFmtId="0" fontId="10" fillId="0" borderId="29" xfId="0" applyFont="1"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57" xfId="0" applyBorder="1" applyAlignment="1">
      <alignment horizontal="center" vertical="center"/>
    </xf>
    <xf numFmtId="0" fontId="0" fillId="0" borderId="57" xfId="0" applyBorder="1">
      <alignment vertical="center"/>
    </xf>
    <xf numFmtId="0" fontId="0" fillId="0" borderId="0" xfId="0" applyBorder="1">
      <alignmen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6" fillId="0" borderId="58" xfId="0" applyFont="1" applyBorder="1" applyAlignment="1">
      <alignment vertical="center" wrapText="1"/>
    </xf>
    <xf numFmtId="0" fontId="7" fillId="0" borderId="59" xfId="0" applyFont="1" applyBorder="1" applyAlignment="1">
      <alignment vertical="center" wrapText="1"/>
    </xf>
    <xf numFmtId="0" fontId="7" fillId="0" borderId="60" xfId="0" applyFont="1" applyBorder="1" applyAlignment="1">
      <alignment horizontal="center" vertical="center" wrapText="1"/>
    </xf>
    <xf numFmtId="0" fontId="0" fillId="0" borderId="61" xfId="0" applyBorder="1">
      <alignment vertical="center"/>
    </xf>
    <xf numFmtId="0" fontId="8" fillId="2" borderId="62" xfId="0" applyFont="1" applyFill="1" applyBorder="1" applyAlignment="1">
      <alignment horizontal="center" vertical="center"/>
    </xf>
    <xf numFmtId="0" fontId="0" fillId="2" borderId="16" xfId="0" applyFill="1" applyBorder="1">
      <alignment vertical="center"/>
    </xf>
    <xf numFmtId="0" fontId="0" fillId="4" borderId="31" xfId="0" applyFill="1" applyBorder="1">
      <alignment vertical="center"/>
    </xf>
    <xf numFmtId="0" fontId="0" fillId="4" borderId="31" xfId="0" applyFont="1" applyFill="1" applyBorder="1" applyAlignment="1">
      <alignment horizontal="center" vertical="center"/>
    </xf>
    <xf numFmtId="0" fontId="0" fillId="4" borderId="32" xfId="0" applyFill="1" applyBorder="1">
      <alignment vertical="center"/>
    </xf>
    <xf numFmtId="0" fontId="0" fillId="0" borderId="6" xfId="0" applyBorder="1">
      <alignment vertical="center"/>
    </xf>
    <xf numFmtId="0" fontId="0" fillId="2" borderId="8" xfId="0" applyFill="1" applyBorder="1">
      <alignment vertical="center"/>
    </xf>
    <xf numFmtId="0" fontId="0" fillId="0" borderId="33" xfId="0" applyBorder="1" applyAlignment="1">
      <alignment horizontal="center" vertical="center" wrapText="1"/>
    </xf>
    <xf numFmtId="0" fontId="0" fillId="0" borderId="10" xfId="0" applyBorder="1" applyAlignment="1">
      <alignment horizontal="center" vertical="center" wrapText="1"/>
    </xf>
    <xf numFmtId="0" fontId="0" fillId="0" borderId="53" xfId="0" applyBorder="1" applyAlignment="1">
      <alignment horizontal="center" vertical="center"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13" xfId="0" applyFont="1" applyBorder="1" applyAlignment="1">
      <alignment vertical="center" wrapText="1"/>
    </xf>
    <xf numFmtId="0" fontId="6" fillId="0" borderId="22" xfId="0" applyFont="1" applyBorder="1" applyAlignment="1">
      <alignment vertical="center" wrapText="1"/>
    </xf>
    <xf numFmtId="0" fontId="6" fillId="0" borderId="18" xfId="0" applyFont="1" applyBorder="1" applyAlignment="1">
      <alignment vertical="center" wrapText="1"/>
    </xf>
    <xf numFmtId="0" fontId="0" fillId="0" borderId="0" xfId="0" applyBorder="1" applyAlignment="1">
      <alignment horizontal="center" vertical="center"/>
    </xf>
    <xf numFmtId="0" fontId="0" fillId="2" borderId="38" xfId="0"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0" fillId="4" borderId="32" xfId="0" applyFill="1" applyBorder="1" applyAlignment="1">
      <alignment vertical="center" wrapText="1"/>
    </xf>
    <xf numFmtId="0" fontId="0" fillId="2" borderId="16" xfId="0" applyFill="1" applyBorder="1" applyAlignment="1">
      <alignment vertical="center" wrapText="1"/>
    </xf>
    <xf numFmtId="0" fontId="0" fillId="2" borderId="8" xfId="0" applyFill="1" applyBorder="1" applyAlignment="1">
      <alignment vertical="center" wrapText="1"/>
    </xf>
    <xf numFmtId="0" fontId="0" fillId="5" borderId="10" xfId="0" applyFill="1" applyBorder="1" applyAlignment="1">
      <alignment horizontal="center" vertical="center" wrapText="1"/>
    </xf>
    <xf numFmtId="0" fontId="0" fillId="0" borderId="19" xfId="0" applyBorder="1" applyAlignment="1">
      <alignment horizontal="center" vertical="center" wrapText="1"/>
    </xf>
    <xf numFmtId="0" fontId="3" fillId="0" borderId="55" xfId="0" applyFont="1" applyBorder="1" applyAlignment="1">
      <alignment horizontal="center" vertical="center" wrapText="1"/>
    </xf>
    <xf numFmtId="0" fontId="0" fillId="0" borderId="0" xfId="0" applyAlignment="1">
      <alignment horizontal="center" vertical="center"/>
    </xf>
    <xf numFmtId="0" fontId="3" fillId="0" borderId="47" xfId="0"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176" fontId="0" fillId="2" borderId="14" xfId="0" applyNumberFormat="1" applyFill="1" applyBorder="1" applyAlignment="1">
      <alignment horizontal="center" vertical="center"/>
    </xf>
    <xf numFmtId="0" fontId="0" fillId="2" borderId="25" xfId="0" applyFill="1" applyBorder="1" applyAlignment="1">
      <alignment horizontal="center" vertical="center"/>
    </xf>
    <xf numFmtId="176" fontId="0" fillId="2" borderId="17" xfId="0" applyNumberFormat="1" applyFill="1" applyBorder="1" applyAlignment="1">
      <alignment horizontal="center" vertical="center"/>
    </xf>
    <xf numFmtId="0" fontId="0" fillId="2" borderId="21" xfId="0" applyFill="1" applyBorder="1" applyAlignment="1">
      <alignment horizontal="center" vertical="center"/>
    </xf>
    <xf numFmtId="0" fontId="0" fillId="2" borderId="21" xfId="0" applyFill="1" applyBorder="1">
      <alignment vertical="center"/>
    </xf>
    <xf numFmtId="0" fontId="0" fillId="2" borderId="24" xfId="0" applyFill="1" applyBorder="1">
      <alignment vertical="center"/>
    </xf>
    <xf numFmtId="38" fontId="0" fillId="2" borderId="25" xfId="1" applyFont="1" applyFill="1" applyBorder="1" applyAlignment="1">
      <alignment vertical="center"/>
    </xf>
    <xf numFmtId="0" fontId="0" fillId="0" borderId="30" xfId="0" applyFill="1" applyBorder="1" applyAlignment="1">
      <alignment horizontal="center" vertical="center"/>
    </xf>
    <xf numFmtId="0" fontId="0" fillId="0" borderId="27" xfId="0" applyFill="1" applyBorder="1" applyAlignment="1">
      <alignment horizontal="center" vertical="center"/>
    </xf>
    <xf numFmtId="177" fontId="0" fillId="0" borderId="63" xfId="0" applyNumberFormat="1" applyFill="1" applyBorder="1" applyAlignment="1">
      <alignment horizontal="center" vertical="center"/>
    </xf>
    <xf numFmtId="177" fontId="0" fillId="0" borderId="20" xfId="0" applyNumberFormat="1" applyFill="1" applyBorder="1" applyAlignment="1">
      <alignment horizontal="center" vertical="center"/>
    </xf>
    <xf numFmtId="178" fontId="0" fillId="0" borderId="0" xfId="4" applyNumberFormat="1" applyFont="1">
      <alignment vertical="center"/>
    </xf>
    <xf numFmtId="177" fontId="0" fillId="7" borderId="27" xfId="0" applyNumberFormat="1" applyFill="1" applyBorder="1" applyAlignment="1">
      <alignment horizontal="center" vertical="center"/>
    </xf>
    <xf numFmtId="177" fontId="0" fillId="0" borderId="27" xfId="0" applyNumberFormat="1" applyFill="1" applyBorder="1" applyAlignment="1">
      <alignment horizontal="center" vertical="center"/>
    </xf>
    <xf numFmtId="38" fontId="3" fillId="0" borderId="65" xfId="1" applyFont="1" applyFill="1" applyBorder="1" applyAlignment="1">
      <alignment vertical="center"/>
    </xf>
    <xf numFmtId="0" fontId="0" fillId="0" borderId="49" xfId="0" applyFill="1" applyBorder="1" applyAlignment="1">
      <alignment horizontal="center" vertical="center"/>
    </xf>
    <xf numFmtId="38" fontId="0" fillId="2" borderId="25" xfId="1" applyFont="1" applyFill="1" applyBorder="1" applyAlignment="1">
      <alignment horizontal="center" vertical="center"/>
    </xf>
    <xf numFmtId="38" fontId="0" fillId="2" borderId="21" xfId="1" applyFont="1" applyFill="1" applyBorder="1" applyAlignment="1">
      <alignment horizontal="center" vertical="center"/>
    </xf>
    <xf numFmtId="38" fontId="0" fillId="0" borderId="0" xfId="0" applyNumberFormat="1" applyFill="1" applyBorder="1">
      <alignment vertical="center"/>
    </xf>
    <xf numFmtId="0" fontId="3" fillId="0" borderId="0" xfId="0" applyFont="1" applyFill="1" applyBorder="1" applyAlignment="1">
      <alignment horizontal="left" vertical="center"/>
    </xf>
    <xf numFmtId="0" fontId="0" fillId="0" borderId="0" xfId="0" applyFill="1" applyBorder="1" applyAlignment="1">
      <alignment horizontal="left" vertical="center"/>
    </xf>
    <xf numFmtId="0" fontId="0" fillId="2" borderId="25" xfId="0" applyFill="1" applyBorder="1" applyAlignment="1">
      <alignment horizontal="left" vertical="center"/>
    </xf>
    <xf numFmtId="0" fontId="0" fillId="2" borderId="21" xfId="0" applyFill="1" applyBorder="1" applyAlignment="1">
      <alignment horizontal="left" vertical="center" wrapText="1"/>
    </xf>
    <xf numFmtId="0" fontId="0" fillId="2" borderId="21" xfId="0" applyFill="1" applyBorder="1" applyAlignment="1">
      <alignment horizontal="left" vertical="center"/>
    </xf>
    <xf numFmtId="177" fontId="0" fillId="0" borderId="22" xfId="0" applyNumberFormat="1" applyFill="1" applyBorder="1" applyAlignment="1">
      <alignment horizontal="center" vertical="center"/>
    </xf>
    <xf numFmtId="176" fontId="0" fillId="2" borderId="23" xfId="0" applyNumberFormat="1" applyFill="1" applyBorder="1" applyAlignment="1">
      <alignment horizontal="center" vertical="center"/>
    </xf>
    <xf numFmtId="0" fontId="3" fillId="0" borderId="45" xfId="0" applyFont="1" applyFill="1" applyBorder="1" applyAlignment="1">
      <alignment vertical="center"/>
    </xf>
    <xf numFmtId="38" fontId="0" fillId="2" borderId="64" xfId="1" applyFont="1" applyFill="1" applyBorder="1" applyAlignment="1">
      <alignment vertical="center"/>
    </xf>
    <xf numFmtId="38" fontId="0" fillId="2" borderId="39" xfId="1" applyFont="1" applyFill="1" applyBorder="1" applyAlignment="1">
      <alignment vertical="center"/>
    </xf>
    <xf numFmtId="38" fontId="0" fillId="2" borderId="39" xfId="1" applyFont="1" applyFill="1" applyBorder="1">
      <alignment vertical="center"/>
    </xf>
    <xf numFmtId="0" fontId="0" fillId="2" borderId="66" xfId="0" applyFill="1" applyBorder="1" applyAlignment="1">
      <alignment vertical="center" shrinkToFit="1"/>
    </xf>
    <xf numFmtId="38" fontId="3" fillId="0" borderId="67" xfId="1" applyFont="1" applyFill="1" applyBorder="1" applyAlignment="1">
      <alignment vertical="center"/>
    </xf>
    <xf numFmtId="0" fontId="3" fillId="0" borderId="47" xfId="0" applyFont="1" applyFill="1" applyBorder="1" applyAlignment="1">
      <alignment vertical="center"/>
    </xf>
    <xf numFmtId="0" fontId="0" fillId="0" borderId="47" xfId="0" applyFill="1" applyBorder="1" applyAlignment="1">
      <alignment horizontal="center" vertical="center"/>
    </xf>
    <xf numFmtId="0" fontId="0" fillId="2" borderId="61" xfId="0" applyFill="1" applyBorder="1" applyAlignment="1">
      <alignment horizontal="left" vertical="center"/>
    </xf>
    <xf numFmtId="0" fontId="0" fillId="2" borderId="35" xfId="0" applyFill="1" applyBorder="1" applyAlignment="1">
      <alignment horizontal="left" vertical="center"/>
    </xf>
    <xf numFmtId="0" fontId="0" fillId="2" borderId="54" xfId="0" applyFill="1" applyBorder="1" applyAlignment="1">
      <alignment horizontal="left" vertical="center"/>
    </xf>
    <xf numFmtId="0" fontId="0" fillId="0" borderId="7" xfId="0" applyFill="1" applyBorder="1">
      <alignment vertical="center"/>
    </xf>
    <xf numFmtId="0" fontId="0" fillId="0" borderId="7" xfId="0" applyBorder="1">
      <alignment vertical="center"/>
    </xf>
    <xf numFmtId="38" fontId="3" fillId="2" borderId="43" xfId="1" applyFont="1" applyFill="1" applyBorder="1" applyAlignment="1">
      <alignment horizontal="right" vertical="center" wrapText="1"/>
    </xf>
    <xf numFmtId="177" fontId="0" fillId="7" borderId="26" xfId="0" applyNumberFormat="1" applyFill="1" applyBorder="1" applyAlignment="1">
      <alignment horizontal="center" vertical="center"/>
    </xf>
    <xf numFmtId="177" fontId="0" fillId="7" borderId="9" xfId="0" applyNumberFormat="1" applyFill="1" applyBorder="1" applyAlignment="1">
      <alignment horizontal="center" vertical="center"/>
    </xf>
    <xf numFmtId="38" fontId="0" fillId="2" borderId="6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20" xfId="1" applyFont="1" applyFill="1" applyBorder="1" applyAlignment="1">
      <alignment horizontal="center" vertical="center"/>
    </xf>
    <xf numFmtId="38" fontId="0" fillId="2" borderId="17" xfId="1" applyFont="1" applyFill="1" applyBorder="1" applyAlignment="1">
      <alignment horizontal="center" vertical="center"/>
    </xf>
    <xf numFmtId="38" fontId="3" fillId="2" borderId="42" xfId="1" applyFont="1" applyFill="1" applyBorder="1" applyAlignment="1">
      <alignment horizontal="center" vertical="center" wrapText="1"/>
    </xf>
    <xf numFmtId="38" fontId="3" fillId="2" borderId="52" xfId="1" applyFont="1" applyFill="1" applyBorder="1" applyAlignment="1">
      <alignment horizontal="center" vertical="center" wrapText="1"/>
    </xf>
    <xf numFmtId="38" fontId="3" fillId="0" borderId="68" xfId="1" applyFont="1" applyFill="1" applyBorder="1" applyAlignment="1">
      <alignment vertical="center"/>
    </xf>
    <xf numFmtId="38" fontId="3" fillId="0" borderId="69" xfId="1" applyFont="1" applyFill="1" applyBorder="1" applyAlignment="1">
      <alignment vertical="center"/>
    </xf>
    <xf numFmtId="177" fontId="0" fillId="0" borderId="26" xfId="0" applyNumberFormat="1" applyFill="1" applyBorder="1" applyAlignment="1">
      <alignment horizontal="center" vertical="center"/>
    </xf>
    <xf numFmtId="177" fontId="0" fillId="0" borderId="9" xfId="0" applyNumberFormat="1" applyFill="1" applyBorder="1" applyAlignment="1">
      <alignment horizontal="center" vertical="center"/>
    </xf>
    <xf numFmtId="38" fontId="3" fillId="0" borderId="27" xfId="1" applyFont="1" applyFill="1" applyBorder="1" applyAlignment="1">
      <alignment vertical="center"/>
    </xf>
    <xf numFmtId="38" fontId="0" fillId="0" borderId="0" xfId="1" applyFont="1" applyFill="1" applyBorder="1" applyAlignment="1">
      <alignment vertical="center" wrapText="1"/>
    </xf>
    <xf numFmtId="38" fontId="0" fillId="0" borderId="17" xfId="1" applyFont="1" applyFill="1" applyBorder="1" applyAlignment="1">
      <alignment vertical="center"/>
    </xf>
    <xf numFmtId="0" fontId="0" fillId="0" borderId="2" xfId="0" applyFill="1" applyBorder="1" applyAlignment="1">
      <alignment horizontal="center" vertical="center"/>
    </xf>
    <xf numFmtId="177" fontId="0" fillId="0" borderId="10" xfId="0" applyNumberFormat="1" applyFill="1" applyBorder="1" applyAlignment="1">
      <alignment horizontal="center" vertical="center"/>
    </xf>
    <xf numFmtId="177" fontId="0" fillId="0" borderId="53" xfId="0" applyNumberFormat="1" applyFill="1" applyBorder="1" applyAlignment="1">
      <alignment horizontal="center" vertical="center"/>
    </xf>
    <xf numFmtId="38" fontId="0" fillId="0" borderId="9" xfId="1" applyFont="1" applyFill="1" applyBorder="1" applyAlignment="1">
      <alignment horizontal="center" vertical="center"/>
    </xf>
    <xf numFmtId="38" fontId="0" fillId="0" borderId="9" xfId="1" applyFont="1" applyFill="1" applyBorder="1" applyAlignment="1">
      <alignment vertical="center" wrapText="1"/>
    </xf>
    <xf numFmtId="38" fontId="0" fillId="0" borderId="27" xfId="1" applyFont="1" applyFill="1" applyBorder="1" applyAlignment="1">
      <alignment vertical="center" wrapText="1"/>
    </xf>
    <xf numFmtId="38" fontId="0" fillId="0" borderId="27" xfId="1" applyFont="1" applyFill="1" applyBorder="1" applyAlignment="1">
      <alignment horizontal="center" vertical="center"/>
    </xf>
    <xf numFmtId="0" fontId="3" fillId="0" borderId="26" xfId="0" applyFont="1" applyFill="1" applyBorder="1" applyAlignment="1">
      <alignment horizontal="center" vertical="center"/>
    </xf>
    <xf numFmtId="38" fontId="3" fillId="0" borderId="29" xfId="1" applyFont="1" applyFill="1" applyBorder="1" applyAlignment="1">
      <alignment vertical="center"/>
    </xf>
    <xf numFmtId="38" fontId="0" fillId="0" borderId="1" xfId="1" applyFont="1" applyFill="1" applyBorder="1" applyAlignment="1">
      <alignment vertical="center"/>
    </xf>
    <xf numFmtId="38" fontId="0" fillId="0" borderId="2" xfId="1" applyFont="1" applyFill="1" applyBorder="1" applyAlignment="1">
      <alignment vertical="center" wrapText="1"/>
    </xf>
    <xf numFmtId="38" fontId="0" fillId="0" borderId="4" xfId="1" applyFont="1" applyFill="1" applyBorder="1" applyAlignment="1">
      <alignment vertical="center"/>
    </xf>
    <xf numFmtId="0" fontId="0" fillId="0" borderId="34" xfId="0" applyFill="1" applyBorder="1" applyAlignment="1">
      <alignment horizontal="center" vertical="center"/>
    </xf>
    <xf numFmtId="38" fontId="0" fillId="0" borderId="49" xfId="1" applyFont="1" applyFill="1" applyBorder="1" applyAlignment="1">
      <alignment vertical="center"/>
    </xf>
    <xf numFmtId="38" fontId="0" fillId="0" borderId="18" xfId="1" applyNumberFormat="1" applyFont="1" applyFill="1" applyBorder="1" applyAlignment="1">
      <alignment vertical="center"/>
    </xf>
    <xf numFmtId="38" fontId="0" fillId="0" borderId="19" xfId="1" applyFont="1" applyFill="1" applyBorder="1" applyAlignment="1">
      <alignment vertical="center"/>
    </xf>
    <xf numFmtId="38" fontId="0" fillId="0" borderId="13" xfId="1" applyFont="1" applyFill="1" applyBorder="1" applyAlignment="1">
      <alignment vertical="center"/>
    </xf>
    <xf numFmtId="0" fontId="0" fillId="0" borderId="35" xfId="0" applyFill="1" applyBorder="1" applyAlignment="1">
      <alignment horizontal="center" vertical="center"/>
    </xf>
    <xf numFmtId="38" fontId="0" fillId="0" borderId="50" xfId="1" applyFont="1" applyFill="1" applyBorder="1" applyAlignment="1">
      <alignment vertical="center"/>
    </xf>
    <xf numFmtId="38" fontId="0" fillId="0" borderId="20" xfId="1" applyFont="1" applyFill="1" applyBorder="1" applyAlignment="1">
      <alignment vertical="center"/>
    </xf>
    <xf numFmtId="38" fontId="0" fillId="0" borderId="21" xfId="1" applyFont="1" applyFill="1" applyBorder="1" applyAlignment="1">
      <alignment vertical="center"/>
    </xf>
    <xf numFmtId="38" fontId="0" fillId="0" borderId="18" xfId="1" applyFont="1" applyFill="1" applyBorder="1" applyAlignment="1">
      <alignment vertical="center"/>
    </xf>
    <xf numFmtId="0" fontId="0" fillId="0" borderId="0" xfId="0" applyFill="1">
      <alignment vertical="center"/>
    </xf>
    <xf numFmtId="0" fontId="3" fillId="0" borderId="47" xfId="0" applyFont="1" applyFill="1" applyBorder="1" applyAlignment="1">
      <alignment horizontal="left" vertical="center"/>
    </xf>
    <xf numFmtId="38" fontId="3" fillId="0" borderId="70" xfId="1" applyFont="1" applyFill="1" applyBorder="1" applyAlignment="1">
      <alignment vertical="center"/>
    </xf>
    <xf numFmtId="0" fontId="0" fillId="2" borderId="9" xfId="0" applyFill="1" applyBorder="1" applyAlignment="1">
      <alignment horizontal="left" vertical="center"/>
    </xf>
    <xf numFmtId="0" fontId="0" fillId="2" borderId="27" xfId="0" applyFill="1" applyBorder="1" applyAlignment="1">
      <alignment horizontal="left" vertical="center"/>
    </xf>
    <xf numFmtId="0" fontId="0" fillId="2" borderId="12" xfId="0" applyFill="1" applyBorder="1" applyAlignment="1">
      <alignment horizontal="left" vertical="center"/>
    </xf>
    <xf numFmtId="0" fontId="0" fillId="2" borderId="29" xfId="0" applyFill="1" applyBorder="1" applyAlignment="1">
      <alignment horizontal="left" vertical="center"/>
    </xf>
    <xf numFmtId="0" fontId="0" fillId="0" borderId="0" xfId="0" applyAlignment="1">
      <alignment horizontal="center" vertical="center"/>
    </xf>
    <xf numFmtId="0" fontId="0" fillId="2" borderId="30" xfId="0" applyFill="1" applyBorder="1" applyAlignment="1">
      <alignment horizontal="left" vertical="center"/>
    </xf>
    <xf numFmtId="0" fontId="0" fillId="2" borderId="31" xfId="0" applyFill="1" applyBorder="1" applyAlignment="1">
      <alignment horizontal="left" vertical="center"/>
    </xf>
    <xf numFmtId="0" fontId="0" fillId="2" borderId="32" xfId="0" applyFill="1" applyBorder="1" applyAlignment="1">
      <alignment horizontal="left" vertical="center"/>
    </xf>
    <xf numFmtId="0" fontId="0" fillId="2" borderId="12" xfId="0" applyFill="1" applyBorder="1" applyAlignment="1">
      <alignment horizontal="left" vertical="center" wrapText="1"/>
    </xf>
    <xf numFmtId="0" fontId="0" fillId="2" borderId="29" xfId="0" applyFill="1" applyBorder="1" applyAlignment="1">
      <alignment horizontal="left" vertical="center" wrapText="1"/>
    </xf>
    <xf numFmtId="0" fontId="0" fillId="2" borderId="9" xfId="0" applyFill="1" applyBorder="1" applyAlignment="1">
      <alignment horizontal="center" vertical="center"/>
    </xf>
    <xf numFmtId="0" fontId="0" fillId="2" borderId="27" xfId="0" applyFill="1" applyBorder="1" applyAlignment="1">
      <alignment horizontal="center" vertical="center"/>
    </xf>
    <xf numFmtId="0" fontId="0" fillId="2" borderId="12" xfId="0" applyFill="1" applyBorder="1" applyAlignment="1">
      <alignment horizontal="left" vertical="top" wrapText="1"/>
    </xf>
    <xf numFmtId="0" fontId="0" fillId="2" borderId="29" xfId="0" applyFill="1" applyBorder="1" applyAlignment="1">
      <alignment horizontal="left" vertical="top" wrapText="1"/>
    </xf>
    <xf numFmtId="0" fontId="0" fillId="2" borderId="9" xfId="0" applyFill="1" applyBorder="1" applyAlignment="1">
      <alignment horizontal="left" vertical="center" wrapText="1"/>
    </xf>
    <xf numFmtId="0" fontId="0" fillId="2" borderId="27" xfId="0" applyFill="1" applyBorder="1" applyAlignment="1">
      <alignment horizontal="left" vertical="center" wrapText="1"/>
    </xf>
    <xf numFmtId="0" fontId="0" fillId="2" borderId="30" xfId="0" applyFill="1" applyBorder="1" applyAlignment="1">
      <alignment horizontal="left" vertical="center" wrapText="1"/>
    </xf>
    <xf numFmtId="0" fontId="0" fillId="2" borderId="31" xfId="0" applyFill="1" applyBorder="1" applyAlignment="1">
      <alignment horizontal="left" vertical="center" wrapText="1"/>
    </xf>
    <xf numFmtId="0" fontId="0" fillId="2" borderId="32" xfId="0" applyFill="1" applyBorder="1" applyAlignment="1">
      <alignment horizontal="left" vertical="center" wrapText="1"/>
    </xf>
  </cellXfs>
  <cellStyles count="5">
    <cellStyle name="パーセント" xfId="4" builtinId="5"/>
    <cellStyle name="ハイパーリンク" xfId="3" builtinId="8"/>
    <cellStyle name="桁区切り" xfId="1" builtinId="6"/>
    <cellStyle name="標準" xfId="0" builtinId="0"/>
    <cellStyle name="標準_【参考】ＳＤＧｓターゲッ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hyperlink" Target="#&#12304;&#21442;&#32771;&#12305;&#65331;&#65316;&#65319;&#65363;&#12479;&#12540;&#12466;&#12483;&#12488;!A1"/><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437345</xdr:colOff>
      <xdr:row>11</xdr:row>
      <xdr:rowOff>37295</xdr:rowOff>
    </xdr:from>
    <xdr:to>
      <xdr:col>1</xdr:col>
      <xdr:colOff>1028969</xdr:colOff>
      <xdr:row>11</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52170"/>
          <a:ext cx="591624" cy="591624"/>
        </a:xfrm>
        <a:prstGeom prst="rect">
          <a:avLst/>
        </a:prstGeom>
      </xdr:spPr>
    </xdr:pic>
    <xdr:clientData/>
  </xdr:twoCellAnchor>
  <xdr:twoCellAnchor editAs="oneCell">
    <xdr:from>
      <xdr:col>2</xdr:col>
      <xdr:colOff>438150</xdr:colOff>
      <xdr:row>11</xdr:row>
      <xdr:rowOff>38100</xdr:rowOff>
    </xdr:from>
    <xdr:to>
      <xdr:col>2</xdr:col>
      <xdr:colOff>1038226</xdr:colOff>
      <xdr:row>11</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752975"/>
          <a:ext cx="600076" cy="600076"/>
        </a:xfrm>
        <a:prstGeom prst="rect">
          <a:avLst/>
        </a:prstGeom>
      </xdr:spPr>
    </xdr:pic>
    <xdr:clientData/>
  </xdr:twoCellAnchor>
  <xdr:twoCellAnchor editAs="oneCell">
    <xdr:from>
      <xdr:col>3</xdr:col>
      <xdr:colOff>438955</xdr:colOff>
      <xdr:row>11</xdr:row>
      <xdr:rowOff>38905</xdr:rowOff>
    </xdr:from>
    <xdr:to>
      <xdr:col>3</xdr:col>
      <xdr:colOff>1047483</xdr:colOff>
      <xdr:row>11</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753780"/>
          <a:ext cx="608528" cy="608528"/>
        </a:xfrm>
        <a:prstGeom prst="rect">
          <a:avLst/>
        </a:prstGeom>
      </xdr:spPr>
    </xdr:pic>
    <xdr:clientData/>
  </xdr:twoCellAnchor>
  <xdr:twoCellAnchor editAs="oneCell">
    <xdr:from>
      <xdr:col>4</xdr:col>
      <xdr:colOff>438150</xdr:colOff>
      <xdr:row>11</xdr:row>
      <xdr:rowOff>38100</xdr:rowOff>
    </xdr:from>
    <xdr:to>
      <xdr:col>4</xdr:col>
      <xdr:colOff>1038226</xdr:colOff>
      <xdr:row>11</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752975"/>
          <a:ext cx="600076" cy="600076"/>
        </a:xfrm>
        <a:prstGeom prst="rect">
          <a:avLst/>
        </a:prstGeom>
      </xdr:spPr>
    </xdr:pic>
    <xdr:clientData/>
  </xdr:twoCellAnchor>
  <xdr:twoCellAnchor editAs="oneCell">
    <xdr:from>
      <xdr:col>1</xdr:col>
      <xdr:colOff>437345</xdr:colOff>
      <xdr:row>14</xdr:row>
      <xdr:rowOff>37295</xdr:rowOff>
    </xdr:from>
    <xdr:to>
      <xdr:col>1</xdr:col>
      <xdr:colOff>1028969</xdr:colOff>
      <xdr:row>14</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33295"/>
          <a:ext cx="591624" cy="591624"/>
        </a:xfrm>
        <a:prstGeom prst="rect">
          <a:avLst/>
        </a:prstGeom>
      </xdr:spPr>
    </xdr:pic>
    <xdr:clientData/>
  </xdr:twoCellAnchor>
  <xdr:twoCellAnchor editAs="oneCell">
    <xdr:from>
      <xdr:col>1</xdr:col>
      <xdr:colOff>438150</xdr:colOff>
      <xdr:row>17</xdr:row>
      <xdr:rowOff>38100</xdr:rowOff>
    </xdr:from>
    <xdr:to>
      <xdr:col>1</xdr:col>
      <xdr:colOff>1038226</xdr:colOff>
      <xdr:row>17</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15225"/>
          <a:ext cx="600076" cy="600076"/>
        </a:xfrm>
        <a:prstGeom prst="rect">
          <a:avLst/>
        </a:prstGeom>
      </xdr:spPr>
    </xdr:pic>
    <xdr:clientData/>
  </xdr:twoCellAnchor>
  <xdr:twoCellAnchor editAs="oneCell">
    <xdr:from>
      <xdr:col>2</xdr:col>
      <xdr:colOff>437345</xdr:colOff>
      <xdr:row>14</xdr:row>
      <xdr:rowOff>37295</xdr:rowOff>
    </xdr:from>
    <xdr:to>
      <xdr:col>2</xdr:col>
      <xdr:colOff>1028969</xdr:colOff>
      <xdr:row>14</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33295"/>
          <a:ext cx="591624" cy="591624"/>
        </a:xfrm>
        <a:prstGeom prst="rect">
          <a:avLst/>
        </a:prstGeom>
      </xdr:spPr>
    </xdr:pic>
    <xdr:clientData/>
  </xdr:twoCellAnchor>
  <xdr:twoCellAnchor editAs="oneCell">
    <xdr:from>
      <xdr:col>1</xdr:col>
      <xdr:colOff>438150</xdr:colOff>
      <xdr:row>8</xdr:row>
      <xdr:rowOff>38100</xdr:rowOff>
    </xdr:from>
    <xdr:to>
      <xdr:col>1</xdr:col>
      <xdr:colOff>1038226</xdr:colOff>
      <xdr:row>8</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2</xdr:col>
      <xdr:colOff>438150</xdr:colOff>
      <xdr:row>8</xdr:row>
      <xdr:rowOff>38100</xdr:rowOff>
    </xdr:from>
    <xdr:to>
      <xdr:col>2</xdr:col>
      <xdr:colOff>1038226</xdr:colOff>
      <xdr:row>8</xdr:row>
      <xdr:rowOff>638176</xdr:rowOff>
    </xdr:to>
    <xdr:pic>
      <xdr:nvPicPr>
        <xdr:cNvPr id="11" name="図 10"/>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371850"/>
          <a:ext cx="600076" cy="600076"/>
        </a:xfrm>
        <a:prstGeom prst="rect">
          <a:avLst/>
        </a:prstGeom>
      </xdr:spPr>
    </xdr:pic>
    <xdr:clientData/>
  </xdr:twoCellAnchor>
  <xdr:twoCellAnchor editAs="oneCell">
    <xdr:from>
      <xdr:col>3</xdr:col>
      <xdr:colOff>438150</xdr:colOff>
      <xdr:row>8</xdr:row>
      <xdr:rowOff>38100</xdr:rowOff>
    </xdr:from>
    <xdr:to>
      <xdr:col>3</xdr:col>
      <xdr:colOff>1038226</xdr:colOff>
      <xdr:row>8</xdr:row>
      <xdr:rowOff>638176</xdr:rowOff>
    </xdr:to>
    <xdr:pic>
      <xdr:nvPicPr>
        <xdr:cNvPr id="12" name="図 11"/>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371850"/>
          <a:ext cx="600076" cy="600076"/>
        </a:xfrm>
        <a:prstGeom prst="rect">
          <a:avLst/>
        </a:prstGeom>
      </xdr:spPr>
    </xdr:pic>
    <xdr:clientData/>
  </xdr:twoCellAnchor>
  <xdr:twoCellAnchor editAs="oneCell">
    <xdr:from>
      <xdr:col>3</xdr:col>
      <xdr:colOff>437345</xdr:colOff>
      <xdr:row>14</xdr:row>
      <xdr:rowOff>37295</xdr:rowOff>
    </xdr:from>
    <xdr:to>
      <xdr:col>3</xdr:col>
      <xdr:colOff>1028969</xdr:colOff>
      <xdr:row>14</xdr:row>
      <xdr:rowOff>628919</xdr:rowOff>
    </xdr:to>
    <xdr:pic>
      <xdr:nvPicPr>
        <xdr:cNvPr id="13" name="図 12"/>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33295"/>
          <a:ext cx="591624" cy="591624"/>
        </a:xfrm>
        <a:prstGeom prst="rect">
          <a:avLst/>
        </a:prstGeom>
      </xdr:spPr>
    </xdr:pic>
    <xdr:clientData/>
  </xdr:twoCellAnchor>
  <xdr:twoCellAnchor editAs="oneCell">
    <xdr:from>
      <xdr:col>4</xdr:col>
      <xdr:colOff>438150</xdr:colOff>
      <xdr:row>8</xdr:row>
      <xdr:rowOff>38100</xdr:rowOff>
    </xdr:from>
    <xdr:to>
      <xdr:col>4</xdr:col>
      <xdr:colOff>1038226</xdr:colOff>
      <xdr:row>8</xdr:row>
      <xdr:rowOff>638176</xdr:rowOff>
    </xdr:to>
    <xdr:pic>
      <xdr:nvPicPr>
        <xdr:cNvPr id="14" name="図 13"/>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371850"/>
          <a:ext cx="600076" cy="600076"/>
        </a:xfrm>
        <a:prstGeom prst="rect">
          <a:avLst/>
        </a:prstGeom>
      </xdr:spPr>
    </xdr:pic>
    <xdr:clientData/>
  </xdr:twoCellAnchor>
  <xdr:twoCellAnchor editAs="oneCell">
    <xdr:from>
      <xdr:col>4</xdr:col>
      <xdr:colOff>437345</xdr:colOff>
      <xdr:row>14</xdr:row>
      <xdr:rowOff>37295</xdr:rowOff>
    </xdr:from>
    <xdr:to>
      <xdr:col>4</xdr:col>
      <xdr:colOff>1028969</xdr:colOff>
      <xdr:row>14</xdr:row>
      <xdr:rowOff>628919</xdr:rowOff>
    </xdr:to>
    <xdr:pic>
      <xdr:nvPicPr>
        <xdr:cNvPr id="15" name="図 14"/>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33295"/>
          <a:ext cx="591624" cy="591624"/>
        </a:xfrm>
        <a:prstGeom prst="rect">
          <a:avLst/>
        </a:prstGeom>
      </xdr:spPr>
    </xdr:pic>
    <xdr:clientData/>
  </xdr:twoCellAnchor>
  <xdr:twoCellAnchor editAs="oneCell">
    <xdr:from>
      <xdr:col>2</xdr:col>
      <xdr:colOff>438150</xdr:colOff>
      <xdr:row>17</xdr:row>
      <xdr:rowOff>38100</xdr:rowOff>
    </xdr:from>
    <xdr:to>
      <xdr:col>2</xdr:col>
      <xdr:colOff>1038226</xdr:colOff>
      <xdr:row>17</xdr:row>
      <xdr:rowOff>638176</xdr:rowOff>
    </xdr:to>
    <xdr:pic>
      <xdr:nvPicPr>
        <xdr:cNvPr id="16" name="図 15"/>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15225"/>
          <a:ext cx="600076" cy="600076"/>
        </a:xfrm>
        <a:prstGeom prst="rect">
          <a:avLst/>
        </a:prstGeom>
      </xdr:spPr>
    </xdr:pic>
    <xdr:clientData/>
  </xdr:twoCellAnchor>
  <xdr:twoCellAnchor editAs="oneCell">
    <xdr:from>
      <xdr:col>3</xdr:col>
      <xdr:colOff>438150</xdr:colOff>
      <xdr:row>17</xdr:row>
      <xdr:rowOff>38100</xdr:rowOff>
    </xdr:from>
    <xdr:to>
      <xdr:col>3</xdr:col>
      <xdr:colOff>1038226</xdr:colOff>
      <xdr:row>17</xdr:row>
      <xdr:rowOff>638176</xdr:rowOff>
    </xdr:to>
    <xdr:pic>
      <xdr:nvPicPr>
        <xdr:cNvPr id="17" name="図 16"/>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15225"/>
          <a:ext cx="600076" cy="600076"/>
        </a:xfrm>
        <a:prstGeom prst="rect">
          <a:avLst/>
        </a:prstGeom>
      </xdr:spPr>
    </xdr:pic>
    <xdr:clientData/>
  </xdr:twoCellAnchor>
  <xdr:twoCellAnchor editAs="oneCell">
    <xdr:from>
      <xdr:col>4</xdr:col>
      <xdr:colOff>438150</xdr:colOff>
      <xdr:row>17</xdr:row>
      <xdr:rowOff>38100</xdr:rowOff>
    </xdr:from>
    <xdr:to>
      <xdr:col>4</xdr:col>
      <xdr:colOff>1038226</xdr:colOff>
      <xdr:row>17</xdr:row>
      <xdr:rowOff>638176</xdr:rowOff>
    </xdr:to>
    <xdr:pic>
      <xdr:nvPicPr>
        <xdr:cNvPr id="18" name="図 17"/>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15225"/>
          <a:ext cx="600076" cy="6000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437345</xdr:colOff>
      <xdr:row>11</xdr:row>
      <xdr:rowOff>37295</xdr:rowOff>
    </xdr:from>
    <xdr:to>
      <xdr:col>1</xdr:col>
      <xdr:colOff>1028969</xdr:colOff>
      <xdr:row>11</xdr:row>
      <xdr:rowOff>628919</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9845" y="4799795"/>
          <a:ext cx="591624" cy="591624"/>
        </a:xfrm>
        <a:prstGeom prst="rect">
          <a:avLst/>
        </a:prstGeom>
      </xdr:spPr>
    </xdr:pic>
    <xdr:clientData/>
  </xdr:twoCellAnchor>
  <xdr:twoCellAnchor editAs="oneCell">
    <xdr:from>
      <xdr:col>2</xdr:col>
      <xdr:colOff>438150</xdr:colOff>
      <xdr:row>11</xdr:row>
      <xdr:rowOff>38100</xdr:rowOff>
    </xdr:from>
    <xdr:to>
      <xdr:col>2</xdr:col>
      <xdr:colOff>1038226</xdr:colOff>
      <xdr:row>11</xdr:row>
      <xdr:rowOff>638176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914650" y="4324350"/>
          <a:ext cx="600076" cy="600076"/>
        </a:xfrm>
        <a:prstGeom prst="rect">
          <a:avLst/>
        </a:prstGeom>
      </xdr:spPr>
    </xdr:pic>
    <xdr:clientData/>
  </xdr:twoCellAnchor>
  <xdr:twoCellAnchor editAs="oneCell">
    <xdr:from>
      <xdr:col>3</xdr:col>
      <xdr:colOff>438955</xdr:colOff>
      <xdr:row>11</xdr:row>
      <xdr:rowOff>38905</xdr:rowOff>
    </xdr:from>
    <xdr:to>
      <xdr:col>3</xdr:col>
      <xdr:colOff>1047483</xdr:colOff>
      <xdr:row>11</xdr:row>
      <xdr:rowOff>647433</xdr:rowOff>
    </xdr:to>
    <xdr:pic>
      <xdr:nvPicPr>
        <xdr:cNvPr id="4" name="図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439455" y="4801405"/>
          <a:ext cx="608528" cy="608528"/>
        </a:xfrm>
        <a:prstGeom prst="rect">
          <a:avLst/>
        </a:prstGeom>
      </xdr:spPr>
    </xdr:pic>
    <xdr:clientData/>
  </xdr:twoCellAnchor>
  <xdr:twoCellAnchor editAs="oneCell">
    <xdr:from>
      <xdr:col>4</xdr:col>
      <xdr:colOff>438150</xdr:colOff>
      <xdr:row>11</xdr:row>
      <xdr:rowOff>38100</xdr:rowOff>
    </xdr:from>
    <xdr:to>
      <xdr:col>4</xdr:col>
      <xdr:colOff>1038226</xdr:colOff>
      <xdr:row>11</xdr:row>
      <xdr:rowOff>638176</xdr:rowOff>
    </xdr:to>
    <xdr:pic>
      <xdr:nvPicPr>
        <xdr:cNvPr id="5" name="図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62650" y="4800600"/>
          <a:ext cx="600076" cy="600076"/>
        </a:xfrm>
        <a:prstGeom prst="rect">
          <a:avLst/>
        </a:prstGeom>
      </xdr:spPr>
    </xdr:pic>
    <xdr:clientData/>
  </xdr:twoCellAnchor>
  <xdr:twoCellAnchor editAs="oneCell">
    <xdr:from>
      <xdr:col>1</xdr:col>
      <xdr:colOff>437345</xdr:colOff>
      <xdr:row>14</xdr:row>
      <xdr:rowOff>37295</xdr:rowOff>
    </xdr:from>
    <xdr:to>
      <xdr:col>1</xdr:col>
      <xdr:colOff>1028969</xdr:colOff>
      <xdr:row>14</xdr:row>
      <xdr:rowOff>628919</xdr:rowOff>
    </xdr:to>
    <xdr:pic>
      <xdr:nvPicPr>
        <xdr:cNvPr id="6" name="図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389845" y="6180920"/>
          <a:ext cx="591624" cy="591624"/>
        </a:xfrm>
        <a:prstGeom prst="rect">
          <a:avLst/>
        </a:prstGeom>
      </xdr:spPr>
    </xdr:pic>
    <xdr:clientData/>
  </xdr:twoCellAnchor>
  <xdr:twoCellAnchor editAs="oneCell">
    <xdr:from>
      <xdr:col>1</xdr:col>
      <xdr:colOff>438150</xdr:colOff>
      <xdr:row>17</xdr:row>
      <xdr:rowOff>38100</xdr:rowOff>
    </xdr:from>
    <xdr:to>
      <xdr:col>1</xdr:col>
      <xdr:colOff>1038226</xdr:colOff>
      <xdr:row>17</xdr:row>
      <xdr:rowOff>638176</xdr:rowOff>
    </xdr:to>
    <xdr:pic>
      <xdr:nvPicPr>
        <xdr:cNvPr id="7" name="図 6"/>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390650" y="7562850"/>
          <a:ext cx="600076" cy="600076"/>
        </a:xfrm>
        <a:prstGeom prst="rect">
          <a:avLst/>
        </a:prstGeom>
      </xdr:spPr>
    </xdr:pic>
    <xdr:clientData/>
  </xdr:twoCellAnchor>
  <xdr:twoCellAnchor editAs="oneCell">
    <xdr:from>
      <xdr:col>2</xdr:col>
      <xdr:colOff>437345</xdr:colOff>
      <xdr:row>14</xdr:row>
      <xdr:rowOff>37295</xdr:rowOff>
    </xdr:from>
    <xdr:to>
      <xdr:col>2</xdr:col>
      <xdr:colOff>1028969</xdr:colOff>
      <xdr:row>14</xdr:row>
      <xdr:rowOff>628919</xdr:rowOff>
    </xdr:to>
    <xdr:pic>
      <xdr:nvPicPr>
        <xdr:cNvPr id="8" name="図 7"/>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913845" y="6180920"/>
          <a:ext cx="591624" cy="591624"/>
        </a:xfrm>
        <a:prstGeom prst="rect">
          <a:avLst/>
        </a:prstGeom>
      </xdr:spPr>
    </xdr:pic>
    <xdr:clientData/>
  </xdr:twoCellAnchor>
  <xdr:twoCellAnchor editAs="oneCell">
    <xdr:from>
      <xdr:col>1</xdr:col>
      <xdr:colOff>438150</xdr:colOff>
      <xdr:row>8</xdr:row>
      <xdr:rowOff>38100</xdr:rowOff>
    </xdr:from>
    <xdr:to>
      <xdr:col>1</xdr:col>
      <xdr:colOff>1038226</xdr:colOff>
      <xdr:row>8</xdr:row>
      <xdr:rowOff>638176</xdr:rowOff>
    </xdr:to>
    <xdr:pic>
      <xdr:nvPicPr>
        <xdr:cNvPr id="9" name="図 8"/>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90650" y="3419475"/>
          <a:ext cx="600076" cy="600076"/>
        </a:xfrm>
        <a:prstGeom prst="rect">
          <a:avLst/>
        </a:prstGeom>
      </xdr:spPr>
    </xdr:pic>
    <xdr:clientData/>
  </xdr:twoCellAnchor>
  <xdr:twoCellAnchor editAs="oneCell">
    <xdr:from>
      <xdr:col>2</xdr:col>
      <xdr:colOff>438150</xdr:colOff>
      <xdr:row>8</xdr:row>
      <xdr:rowOff>38100</xdr:rowOff>
    </xdr:from>
    <xdr:to>
      <xdr:col>2</xdr:col>
      <xdr:colOff>1038226</xdr:colOff>
      <xdr:row>8</xdr:row>
      <xdr:rowOff>638176</xdr:rowOff>
    </xdr:to>
    <xdr:pic>
      <xdr:nvPicPr>
        <xdr:cNvPr id="10" name="図 9"/>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14650" y="3419475"/>
          <a:ext cx="600076" cy="600076"/>
        </a:xfrm>
        <a:prstGeom prst="rect">
          <a:avLst/>
        </a:prstGeom>
      </xdr:spPr>
    </xdr:pic>
    <xdr:clientData/>
  </xdr:twoCellAnchor>
  <xdr:twoCellAnchor editAs="oneCell">
    <xdr:from>
      <xdr:col>3</xdr:col>
      <xdr:colOff>438150</xdr:colOff>
      <xdr:row>8</xdr:row>
      <xdr:rowOff>38100</xdr:rowOff>
    </xdr:from>
    <xdr:to>
      <xdr:col>3</xdr:col>
      <xdr:colOff>1038226</xdr:colOff>
      <xdr:row>8</xdr:row>
      <xdr:rowOff>638176</xdr:rowOff>
    </xdr:to>
    <xdr:pic>
      <xdr:nvPicPr>
        <xdr:cNvPr id="11" name="図 10"/>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438650" y="3419475"/>
          <a:ext cx="600076" cy="600076"/>
        </a:xfrm>
        <a:prstGeom prst="rect">
          <a:avLst/>
        </a:prstGeom>
      </xdr:spPr>
    </xdr:pic>
    <xdr:clientData/>
  </xdr:twoCellAnchor>
  <xdr:twoCellAnchor editAs="oneCell">
    <xdr:from>
      <xdr:col>3</xdr:col>
      <xdr:colOff>437345</xdr:colOff>
      <xdr:row>14</xdr:row>
      <xdr:rowOff>37295</xdr:rowOff>
    </xdr:from>
    <xdr:to>
      <xdr:col>3</xdr:col>
      <xdr:colOff>1028969</xdr:colOff>
      <xdr:row>14</xdr:row>
      <xdr:rowOff>628919</xdr:rowOff>
    </xdr:to>
    <xdr:pic>
      <xdr:nvPicPr>
        <xdr:cNvPr id="12" name="図 11"/>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437845" y="6180920"/>
          <a:ext cx="591624" cy="591624"/>
        </a:xfrm>
        <a:prstGeom prst="rect">
          <a:avLst/>
        </a:prstGeom>
      </xdr:spPr>
    </xdr:pic>
    <xdr:clientData/>
  </xdr:twoCellAnchor>
  <xdr:twoCellAnchor editAs="oneCell">
    <xdr:from>
      <xdr:col>4</xdr:col>
      <xdr:colOff>438150</xdr:colOff>
      <xdr:row>8</xdr:row>
      <xdr:rowOff>38100</xdr:rowOff>
    </xdr:from>
    <xdr:to>
      <xdr:col>4</xdr:col>
      <xdr:colOff>1038226</xdr:colOff>
      <xdr:row>8</xdr:row>
      <xdr:rowOff>638176</xdr:rowOff>
    </xdr:to>
    <xdr:pic>
      <xdr:nvPicPr>
        <xdr:cNvPr id="13" name="図 12"/>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5962650" y="3419475"/>
          <a:ext cx="600076" cy="600076"/>
        </a:xfrm>
        <a:prstGeom prst="rect">
          <a:avLst/>
        </a:prstGeom>
      </xdr:spPr>
    </xdr:pic>
    <xdr:clientData/>
  </xdr:twoCellAnchor>
  <xdr:twoCellAnchor editAs="oneCell">
    <xdr:from>
      <xdr:col>4</xdr:col>
      <xdr:colOff>437345</xdr:colOff>
      <xdr:row>14</xdr:row>
      <xdr:rowOff>37295</xdr:rowOff>
    </xdr:from>
    <xdr:to>
      <xdr:col>4</xdr:col>
      <xdr:colOff>1028969</xdr:colOff>
      <xdr:row>14</xdr:row>
      <xdr:rowOff>628919</xdr:rowOff>
    </xdr:to>
    <xdr:pic>
      <xdr:nvPicPr>
        <xdr:cNvPr id="14" name="図 13"/>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5961845" y="6180920"/>
          <a:ext cx="591624" cy="591624"/>
        </a:xfrm>
        <a:prstGeom prst="rect">
          <a:avLst/>
        </a:prstGeom>
      </xdr:spPr>
    </xdr:pic>
    <xdr:clientData/>
  </xdr:twoCellAnchor>
  <xdr:twoCellAnchor editAs="oneCell">
    <xdr:from>
      <xdr:col>2</xdr:col>
      <xdr:colOff>438150</xdr:colOff>
      <xdr:row>17</xdr:row>
      <xdr:rowOff>38100</xdr:rowOff>
    </xdr:from>
    <xdr:to>
      <xdr:col>2</xdr:col>
      <xdr:colOff>1038226</xdr:colOff>
      <xdr:row>17</xdr:row>
      <xdr:rowOff>638176</xdr:rowOff>
    </xdr:to>
    <xdr:pic>
      <xdr:nvPicPr>
        <xdr:cNvPr id="15" name="図 14"/>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914650" y="7562850"/>
          <a:ext cx="600076" cy="600076"/>
        </a:xfrm>
        <a:prstGeom prst="rect">
          <a:avLst/>
        </a:prstGeom>
      </xdr:spPr>
    </xdr:pic>
    <xdr:clientData/>
  </xdr:twoCellAnchor>
  <xdr:twoCellAnchor editAs="oneCell">
    <xdr:from>
      <xdr:col>3</xdr:col>
      <xdr:colOff>438150</xdr:colOff>
      <xdr:row>17</xdr:row>
      <xdr:rowOff>38100</xdr:rowOff>
    </xdr:from>
    <xdr:to>
      <xdr:col>3</xdr:col>
      <xdr:colOff>1038226</xdr:colOff>
      <xdr:row>17</xdr:row>
      <xdr:rowOff>638176</xdr:rowOff>
    </xdr:to>
    <xdr:pic>
      <xdr:nvPicPr>
        <xdr:cNvPr id="16" name="図 1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438650" y="7562850"/>
          <a:ext cx="600076" cy="600076"/>
        </a:xfrm>
        <a:prstGeom prst="rect">
          <a:avLst/>
        </a:prstGeom>
      </xdr:spPr>
    </xdr:pic>
    <xdr:clientData/>
  </xdr:twoCellAnchor>
  <xdr:twoCellAnchor editAs="oneCell">
    <xdr:from>
      <xdr:col>4</xdr:col>
      <xdr:colOff>438150</xdr:colOff>
      <xdr:row>17</xdr:row>
      <xdr:rowOff>38100</xdr:rowOff>
    </xdr:from>
    <xdr:to>
      <xdr:col>4</xdr:col>
      <xdr:colOff>1038226</xdr:colOff>
      <xdr:row>17</xdr:row>
      <xdr:rowOff>638176</xdr:rowOff>
    </xdr:to>
    <xdr:pic>
      <xdr:nvPicPr>
        <xdr:cNvPr id="17" name="図 16"/>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5962650" y="7562850"/>
          <a:ext cx="600076" cy="600076"/>
        </a:xfrm>
        <a:prstGeom prst="rect">
          <a:avLst/>
        </a:prstGeom>
      </xdr:spPr>
    </xdr:pic>
    <xdr:clientData/>
  </xdr:twoCellAnchor>
  <xdr:twoCellAnchor>
    <xdr:from>
      <xdr:col>5</xdr:col>
      <xdr:colOff>561975</xdr:colOff>
      <xdr:row>17</xdr:row>
      <xdr:rowOff>428625</xdr:rowOff>
    </xdr:from>
    <xdr:to>
      <xdr:col>14</xdr:col>
      <xdr:colOff>19050</xdr:colOff>
      <xdr:row>22</xdr:row>
      <xdr:rowOff>0</xdr:rowOff>
    </xdr:to>
    <xdr:sp macro="" textlink="">
      <xdr:nvSpPr>
        <xdr:cNvPr id="18" name="四角形吹き出し 17"/>
        <xdr:cNvSpPr/>
      </xdr:nvSpPr>
      <xdr:spPr>
        <a:xfrm>
          <a:off x="7610475" y="7477125"/>
          <a:ext cx="5629275" cy="2171700"/>
        </a:xfrm>
        <a:prstGeom prst="wedgeRectCallout">
          <a:avLst>
            <a:gd name="adj1" fmla="val -58566"/>
            <a:gd name="adj2" fmla="val 2355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ＳＤＧｓのターゲット（ゴールの下に設定されています）を参考に記入してください。この際、文末を、直接的な効果は「目標としている。」とし、間接・反射的な効果は「期待できる。」としてください。</a:t>
          </a:r>
          <a:endParaRPr kumimoji="1" lang="en-US" altLang="ja-JP" sz="1100"/>
        </a:p>
        <a:p>
          <a:pPr algn="l"/>
          <a:r>
            <a:rPr kumimoji="1" lang="ja-JP" altLang="en-US" sz="1100"/>
            <a:t>記入例の場合、学生が主体的に活動し、スキルを得る場を提供することが主目的（直接的効果）であり、結果として中心市街地が活性化するかもしれないため、スキル取得を目標として記載し、産業面は期待できる（間接的効果）としています。</a:t>
          </a:r>
          <a:endParaRPr kumimoji="1" lang="en-US" altLang="ja-JP" sz="1100"/>
        </a:p>
        <a:p>
          <a:pPr algn="l"/>
          <a:r>
            <a:rPr kumimoji="1" lang="ja-JP" altLang="en-US" sz="1100"/>
            <a:t>環境面については、著しい悪影響を及ばさないことを示すため「配慮します。」としています。</a:t>
          </a:r>
          <a:endParaRPr kumimoji="1" lang="en-US" altLang="ja-JP" sz="1100"/>
        </a:p>
        <a:p>
          <a:pPr algn="l"/>
          <a:endParaRPr kumimoji="1" lang="en-US" altLang="ja-JP" sz="1100"/>
        </a:p>
      </xdr:txBody>
    </xdr:sp>
    <xdr:clientData/>
  </xdr:twoCellAnchor>
  <xdr:twoCellAnchor>
    <xdr:from>
      <xdr:col>6</xdr:col>
      <xdr:colOff>0</xdr:colOff>
      <xdr:row>3</xdr:row>
      <xdr:rowOff>466726</xdr:rowOff>
    </xdr:from>
    <xdr:to>
      <xdr:col>14</xdr:col>
      <xdr:colOff>142875</xdr:colOff>
      <xdr:row>6</xdr:row>
      <xdr:rowOff>371474</xdr:rowOff>
    </xdr:to>
    <xdr:sp macro="" textlink="">
      <xdr:nvSpPr>
        <xdr:cNvPr id="20" name="四角形吹き出し 19"/>
        <xdr:cNvSpPr/>
      </xdr:nvSpPr>
      <xdr:spPr>
        <a:xfrm>
          <a:off x="7734300" y="1438276"/>
          <a:ext cx="5629275" cy="1152523"/>
        </a:xfrm>
        <a:prstGeom prst="wedgeRectCallout">
          <a:avLst>
            <a:gd name="adj1" fmla="val -63135"/>
            <a:gd name="adj2" fmla="val -442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SDGs</a:t>
          </a:r>
          <a:r>
            <a:rPr kumimoji="1" lang="ja-JP" altLang="en-US" sz="1100"/>
            <a:t>活動の概要を、文字数</a:t>
          </a:r>
          <a:r>
            <a:rPr kumimoji="1" lang="en-US" altLang="ja-JP" sz="1100"/>
            <a:t>80</a:t>
          </a:r>
          <a:r>
            <a:rPr kumimoji="1" lang="ja-JP" altLang="en-US" sz="1100"/>
            <a:t>～</a:t>
          </a:r>
          <a:r>
            <a:rPr kumimoji="1" lang="en-US" altLang="ja-JP" sz="1100"/>
            <a:t>130</a:t>
          </a:r>
          <a:r>
            <a:rPr kumimoji="1" lang="ja-JP" altLang="en-US" sz="1100"/>
            <a:t>程度で記載してください。</a:t>
          </a:r>
          <a:endParaRPr kumimoji="1" lang="en-US" altLang="ja-JP" sz="1100"/>
        </a:p>
        <a:p>
          <a:pPr algn="l"/>
          <a:r>
            <a:rPr kumimoji="1" lang="ja-JP" altLang="en-US" sz="1100"/>
            <a:t>文字数はＦ列４行目に表示しています。</a:t>
          </a:r>
          <a:endParaRPr kumimoji="1" lang="en-US" altLang="ja-JP" sz="1100"/>
        </a:p>
        <a:p>
          <a:pPr algn="l"/>
          <a:r>
            <a:rPr kumimoji="1" lang="ja-JP" altLang="en-US" sz="1100"/>
            <a:t>この際、新規に開催するもの、既存の活動を拡大するもの、既存の活動を改善するもののいずれに当たるかをわかるように記載してください。</a:t>
          </a:r>
          <a:endParaRPr kumimoji="1" lang="en-US" altLang="ja-JP" sz="1100"/>
        </a:p>
      </xdr:txBody>
    </xdr:sp>
    <xdr:clientData/>
  </xdr:twoCellAnchor>
  <xdr:twoCellAnchor>
    <xdr:from>
      <xdr:col>5</xdr:col>
      <xdr:colOff>676275</xdr:colOff>
      <xdr:row>7</xdr:row>
      <xdr:rowOff>2</xdr:rowOff>
    </xdr:from>
    <xdr:to>
      <xdr:col>14</xdr:col>
      <xdr:colOff>133350</xdr:colOff>
      <xdr:row>10</xdr:row>
      <xdr:rowOff>114300</xdr:rowOff>
    </xdr:to>
    <xdr:sp macro="" textlink="">
      <xdr:nvSpPr>
        <xdr:cNvPr id="21" name="四角形吹き出し 20">
          <a:hlinkClick xmlns:r="http://schemas.openxmlformats.org/officeDocument/2006/relationships" r:id="rId17"/>
        </xdr:cNvPr>
        <xdr:cNvSpPr/>
      </xdr:nvSpPr>
      <xdr:spPr>
        <a:xfrm>
          <a:off x="7724775" y="2695577"/>
          <a:ext cx="5629275" cy="1466848"/>
        </a:xfrm>
        <a:prstGeom prst="wedgeRectCallout">
          <a:avLst>
            <a:gd name="adj1" fmla="val -64657"/>
            <a:gd name="adj2" fmla="val -406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該当するＳＤＧｓゴールに〇を記載してください。ゴールの意味は、ターゲットを参考にしてください。</a:t>
          </a:r>
          <a:endParaRPr kumimoji="1" lang="en-US" altLang="ja-JP" sz="1100"/>
        </a:p>
        <a:p>
          <a:pPr algn="l"/>
          <a:endParaRPr kumimoji="1" lang="en-US" altLang="ja-JP" sz="1100" b="0" i="0" u="none" strike="noStrike">
            <a:solidFill>
              <a:schemeClr val="lt1"/>
            </a:solidFill>
            <a:effectLst/>
            <a:latin typeface="+mn-lt"/>
            <a:ea typeface="+mn-ea"/>
            <a:cs typeface="+mn-cs"/>
          </a:endParaRPr>
        </a:p>
        <a:p>
          <a:pPr algn="l"/>
          <a:r>
            <a:rPr kumimoji="1" lang="ja-JP" altLang="en-US" sz="1100" b="0" i="0" u="none" strike="noStrike">
              <a:solidFill>
                <a:schemeClr val="lt1"/>
              </a:solidFill>
              <a:effectLst/>
              <a:latin typeface="+mn-lt"/>
              <a:ea typeface="+mn-ea"/>
              <a:cs typeface="+mn-cs"/>
            </a:rPr>
            <a:t>ターゲット一覧はこちらをクリックしてください。</a:t>
          </a:r>
          <a:endParaRPr lang="en-US" altLang="ja-JP" sz="1100" b="0" i="0" u="none" strike="noStrike">
            <a:solidFill>
              <a:schemeClr val="lt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304800</xdr:colOff>
      <xdr:row>3</xdr:row>
      <xdr:rowOff>142875</xdr:rowOff>
    </xdr:from>
    <xdr:to>
      <xdr:col>13</xdr:col>
      <xdr:colOff>0</xdr:colOff>
      <xdr:row>3</xdr:row>
      <xdr:rowOff>723900</xdr:rowOff>
    </xdr:to>
    <xdr:sp macro="" textlink="">
      <xdr:nvSpPr>
        <xdr:cNvPr id="2" name="四角形吹き出し 1"/>
        <xdr:cNvSpPr/>
      </xdr:nvSpPr>
      <xdr:spPr>
        <a:xfrm>
          <a:off x="8039100" y="866775"/>
          <a:ext cx="4495800" cy="581025"/>
        </a:xfrm>
        <a:prstGeom prst="wedgeRectCallout">
          <a:avLst>
            <a:gd name="adj1" fmla="val -78274"/>
            <a:gd name="adj2" fmla="val -963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プロジェクトの現状について文字数</a:t>
          </a:r>
          <a:r>
            <a:rPr kumimoji="1" lang="en-US" altLang="ja-JP" sz="1100"/>
            <a:t>80</a:t>
          </a:r>
          <a:r>
            <a:rPr kumimoji="1" lang="ja-JP" altLang="en-US" sz="1100"/>
            <a:t>～</a:t>
          </a:r>
          <a:r>
            <a:rPr kumimoji="1" lang="en-US" altLang="ja-JP" sz="1100"/>
            <a:t>130</a:t>
          </a:r>
          <a:r>
            <a:rPr kumimoji="1" lang="ja-JP" altLang="en-US" sz="1100"/>
            <a:t>文字程度で記載してください。最低限、複数主体が計画に合意していることが必要です。</a:t>
          </a:r>
          <a:endParaRPr kumimoji="1" lang="en-US" altLang="ja-JP" sz="1100"/>
        </a:p>
      </xdr:txBody>
    </xdr:sp>
    <xdr:clientData/>
  </xdr:twoCellAnchor>
  <xdr:twoCellAnchor>
    <xdr:from>
      <xdr:col>6</xdr:col>
      <xdr:colOff>314325</xdr:colOff>
      <xdr:row>3</xdr:row>
      <xdr:rowOff>1343025</xdr:rowOff>
    </xdr:from>
    <xdr:to>
      <xdr:col>13</xdr:col>
      <xdr:colOff>9525</xdr:colOff>
      <xdr:row>4</xdr:row>
      <xdr:rowOff>504825</xdr:rowOff>
    </xdr:to>
    <xdr:sp macro="" textlink="">
      <xdr:nvSpPr>
        <xdr:cNvPr id="3" name="四角形吹き出し 2"/>
        <xdr:cNvSpPr/>
      </xdr:nvSpPr>
      <xdr:spPr>
        <a:xfrm>
          <a:off x="8048625" y="206692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プロジェクトの普及計画について文字数</a:t>
          </a:r>
          <a:r>
            <a:rPr kumimoji="1" lang="en-US" altLang="ja-JP" sz="1100"/>
            <a:t>250</a:t>
          </a:r>
          <a:r>
            <a:rPr kumimoji="1" lang="ja-JP" altLang="en-US" sz="1100"/>
            <a:t>文字以内で記載してください。最低限、複数主体が計画に合意しいることが必要です。</a:t>
          </a:r>
          <a:endParaRPr kumimoji="1" lang="en-US" altLang="ja-JP" sz="1100"/>
        </a:p>
      </xdr:txBody>
    </xdr:sp>
    <xdr:clientData/>
  </xdr:twoCellAnchor>
  <xdr:twoCellAnchor>
    <xdr:from>
      <xdr:col>6</xdr:col>
      <xdr:colOff>304800</xdr:colOff>
      <xdr:row>4</xdr:row>
      <xdr:rowOff>1409700</xdr:rowOff>
    </xdr:from>
    <xdr:to>
      <xdr:col>13</xdr:col>
      <xdr:colOff>0</xdr:colOff>
      <xdr:row>5</xdr:row>
      <xdr:rowOff>571500</xdr:rowOff>
    </xdr:to>
    <xdr:sp macro="" textlink="">
      <xdr:nvSpPr>
        <xdr:cNvPr id="4" name="四角形吹き出し 3"/>
        <xdr:cNvSpPr/>
      </xdr:nvSpPr>
      <xdr:spPr>
        <a:xfrm>
          <a:off x="8039100" y="3552825"/>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事業完了時点の数値目標を掲げて下さい。</a:t>
          </a:r>
          <a:endParaRPr kumimoji="1" lang="en-US" altLang="ja-JP" sz="1100"/>
        </a:p>
      </xdr:txBody>
    </xdr:sp>
    <xdr:clientData/>
  </xdr:twoCellAnchor>
  <xdr:twoCellAnchor>
    <xdr:from>
      <xdr:col>6</xdr:col>
      <xdr:colOff>314325</xdr:colOff>
      <xdr:row>5</xdr:row>
      <xdr:rowOff>1409700</xdr:rowOff>
    </xdr:from>
    <xdr:to>
      <xdr:col>13</xdr:col>
      <xdr:colOff>9525</xdr:colOff>
      <xdr:row>6</xdr:row>
      <xdr:rowOff>571500</xdr:rowOff>
    </xdr:to>
    <xdr:sp macro="" textlink="">
      <xdr:nvSpPr>
        <xdr:cNvPr id="5" name="四角形吹き出し 4"/>
        <xdr:cNvSpPr/>
      </xdr:nvSpPr>
      <xdr:spPr>
        <a:xfrm>
          <a:off x="8048625" y="4972050"/>
          <a:ext cx="4495800" cy="5810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２０３０年の目標を記入してください。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257175</xdr:colOff>
      <xdr:row>1</xdr:row>
      <xdr:rowOff>133350</xdr:rowOff>
    </xdr:from>
    <xdr:to>
      <xdr:col>10</xdr:col>
      <xdr:colOff>561975</xdr:colOff>
      <xdr:row>6</xdr:row>
      <xdr:rowOff>0</xdr:rowOff>
    </xdr:to>
    <xdr:sp macro="" textlink="">
      <xdr:nvSpPr>
        <xdr:cNvPr id="2" name="四角形吹き出し 1"/>
        <xdr:cNvSpPr/>
      </xdr:nvSpPr>
      <xdr:spPr>
        <a:xfrm>
          <a:off x="7686675" y="371475"/>
          <a:ext cx="4495800" cy="1076325"/>
        </a:xfrm>
        <a:prstGeom prst="wedgeRectCallout">
          <a:avLst>
            <a:gd name="adj1" fmla="val -75520"/>
            <a:gd name="adj2" fmla="val -307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実施することを月単位の区分で記載してください。</a:t>
          </a:r>
          <a:endParaRPr kumimoji="1" lang="en-US" altLang="ja-JP" sz="1100"/>
        </a:p>
        <a:p>
          <a:pPr algn="l"/>
          <a:r>
            <a:rPr kumimoji="1" lang="ja-JP" altLang="en-US" sz="1100"/>
            <a:t>（日付が決まっているものは日付を入力してください。）</a:t>
          </a:r>
          <a:endParaRPr kumimoji="1" lang="en-US" altLang="ja-JP" sz="1100"/>
        </a:p>
        <a:p>
          <a:pPr algn="l"/>
          <a:r>
            <a:rPr kumimoji="1" lang="ja-JP" altLang="en-US" sz="1100"/>
            <a:t>同時期に実施事項が集中する場合は、適宜行数を増やしてください。特記する実施事項がない月は除いてください。（例では１０月）</a:t>
          </a:r>
          <a:endParaRPr kumimoji="1" lang="en-US" altLang="ja-JP" sz="1100"/>
        </a:p>
        <a:p>
          <a:pPr algn="l"/>
          <a:endParaRPr kumimoji="1" lang="en-US" altLang="ja-JP" sz="1100"/>
        </a:p>
      </xdr:txBody>
    </xdr:sp>
    <xdr:clientData/>
  </xdr:twoCellAnchor>
  <xdr:twoCellAnchor>
    <xdr:from>
      <xdr:col>2</xdr:col>
      <xdr:colOff>0</xdr:colOff>
      <xdr:row>13</xdr:row>
      <xdr:rowOff>76200</xdr:rowOff>
    </xdr:from>
    <xdr:to>
      <xdr:col>2</xdr:col>
      <xdr:colOff>2752725</xdr:colOff>
      <xdr:row>16</xdr:row>
      <xdr:rowOff>95250</xdr:rowOff>
    </xdr:to>
    <xdr:sp macro="" textlink="">
      <xdr:nvSpPr>
        <xdr:cNvPr id="3" name="四角形吹き出し 2"/>
        <xdr:cNvSpPr/>
      </xdr:nvSpPr>
      <xdr:spPr>
        <a:xfrm>
          <a:off x="2476500" y="3190875"/>
          <a:ext cx="2752725" cy="733425"/>
        </a:xfrm>
        <a:prstGeom prst="wedgeRectCallout">
          <a:avLst>
            <a:gd name="adj1" fmla="val -72464"/>
            <a:gd name="adj2" fmla="val -9724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入力は、</a:t>
          </a:r>
          <a:r>
            <a:rPr kumimoji="1" lang="en-US" altLang="ja-JP" sz="1100"/>
            <a:t>2025</a:t>
          </a:r>
          <a:r>
            <a:rPr kumimoji="1" lang="ja-JP" altLang="en-US" sz="1100"/>
            <a:t>年</a:t>
          </a:r>
          <a:r>
            <a:rPr kumimoji="1" lang="en-US" altLang="ja-JP" sz="1100"/>
            <a:t>12</a:t>
          </a:r>
          <a:r>
            <a:rPr kumimoji="1" lang="ja-JP" altLang="en-US" sz="1100"/>
            <a:t>月の場合</a:t>
          </a:r>
          <a:endParaRPr kumimoji="1" lang="en-US" altLang="ja-JP" sz="1100"/>
        </a:p>
        <a:p>
          <a:pPr algn="l"/>
          <a:r>
            <a:rPr kumimoji="1" lang="ja-JP" altLang="en-US" sz="1100"/>
            <a:t>　</a:t>
          </a:r>
          <a:r>
            <a:rPr kumimoji="1" lang="en-US" altLang="ja-JP" sz="1100"/>
            <a:t>2025/12</a:t>
          </a:r>
          <a:r>
            <a:rPr kumimoji="1" lang="ja-JP" altLang="en-US" sz="1100"/>
            <a:t>　と入力してください。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228600</xdr:colOff>
      <xdr:row>1</xdr:row>
      <xdr:rowOff>142875</xdr:rowOff>
    </xdr:from>
    <xdr:to>
      <xdr:col>9</xdr:col>
      <xdr:colOff>647700</xdr:colOff>
      <xdr:row>3</xdr:row>
      <xdr:rowOff>85725</xdr:rowOff>
    </xdr:to>
    <xdr:sp macro="" textlink="">
      <xdr:nvSpPr>
        <xdr:cNvPr id="2" name="四角形吹き出し 1"/>
        <xdr:cNvSpPr/>
      </xdr:nvSpPr>
      <xdr:spPr>
        <a:xfrm>
          <a:off x="5010150" y="381000"/>
          <a:ext cx="4953000" cy="419100"/>
        </a:xfrm>
        <a:prstGeom prst="wedgeRectCallout">
          <a:avLst>
            <a:gd name="adj1" fmla="val -90630"/>
            <a:gd name="adj2" fmla="val 15833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事業による収入、その他収入があるときは記入してください。</a:t>
          </a:r>
          <a:endParaRPr kumimoji="1" lang="en-US" altLang="ja-JP" sz="1100"/>
        </a:p>
      </xdr:txBody>
    </xdr:sp>
    <xdr:clientData/>
  </xdr:twoCellAnchor>
  <xdr:twoCellAnchor>
    <xdr:from>
      <xdr:col>2</xdr:col>
      <xdr:colOff>1235490</xdr:colOff>
      <xdr:row>11</xdr:row>
      <xdr:rowOff>7730</xdr:rowOff>
    </xdr:from>
    <xdr:to>
      <xdr:col>7</xdr:col>
      <xdr:colOff>835440</xdr:colOff>
      <xdr:row>12</xdr:row>
      <xdr:rowOff>109054</xdr:rowOff>
    </xdr:to>
    <xdr:sp macro="" textlink="">
      <xdr:nvSpPr>
        <xdr:cNvPr id="3" name="四角形吹き出し 2"/>
        <xdr:cNvSpPr/>
      </xdr:nvSpPr>
      <xdr:spPr>
        <a:xfrm>
          <a:off x="4493316" y="2589143"/>
          <a:ext cx="4928428" cy="335998"/>
        </a:xfrm>
        <a:prstGeom prst="wedgeRectCallout">
          <a:avLst>
            <a:gd name="adj1" fmla="val -15845"/>
            <a:gd name="adj2" fmla="val -3270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収入のある年度に〇を付してください。</a:t>
          </a:r>
          <a:endParaRPr kumimoji="1" lang="en-US" altLang="ja-JP" sz="1100"/>
        </a:p>
      </xdr:txBody>
    </xdr:sp>
    <xdr:clientData/>
  </xdr:twoCellAnchor>
  <xdr:twoCellAnchor>
    <xdr:from>
      <xdr:col>4</xdr:col>
      <xdr:colOff>266700</xdr:colOff>
      <xdr:row>24</xdr:row>
      <xdr:rowOff>104775</xdr:rowOff>
    </xdr:from>
    <xdr:to>
      <xdr:col>9</xdr:col>
      <xdr:colOff>19050</xdr:colOff>
      <xdr:row>25</xdr:row>
      <xdr:rowOff>209550</xdr:rowOff>
    </xdr:to>
    <xdr:sp macro="" textlink="">
      <xdr:nvSpPr>
        <xdr:cNvPr id="5" name="四角形吹き出し 4"/>
        <xdr:cNvSpPr/>
      </xdr:nvSpPr>
      <xdr:spPr>
        <a:xfrm>
          <a:off x="5810250" y="7962900"/>
          <a:ext cx="3486150" cy="342900"/>
        </a:xfrm>
        <a:prstGeom prst="wedgeRectCallout">
          <a:avLst>
            <a:gd name="adj1" fmla="val -61735"/>
            <a:gd name="adj2" fmla="val -43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支出のある年度に〇を付してください。</a:t>
          </a:r>
          <a:endParaRPr kumimoji="1" lang="en-US" altLang="ja-JP" sz="1100"/>
        </a:p>
      </xdr:txBody>
    </xdr:sp>
    <xdr:clientData/>
  </xdr:twoCellAnchor>
  <xdr:twoCellAnchor>
    <xdr:from>
      <xdr:col>1</xdr:col>
      <xdr:colOff>159027</xdr:colOff>
      <xdr:row>26</xdr:row>
      <xdr:rowOff>88071</xdr:rowOff>
    </xdr:from>
    <xdr:to>
      <xdr:col>1</xdr:col>
      <xdr:colOff>2997477</xdr:colOff>
      <xdr:row>30</xdr:row>
      <xdr:rowOff>97596</xdr:rowOff>
    </xdr:to>
    <xdr:sp macro="" textlink="">
      <xdr:nvSpPr>
        <xdr:cNvPr id="7" name="四角形吹き出し 6"/>
        <xdr:cNvSpPr/>
      </xdr:nvSpPr>
      <xdr:spPr>
        <a:xfrm>
          <a:off x="366092" y="6189593"/>
          <a:ext cx="2838450" cy="948220"/>
        </a:xfrm>
        <a:prstGeom prst="wedgeRectCallout">
          <a:avLst>
            <a:gd name="adj1" fmla="val 73258"/>
            <a:gd name="adj2" fmla="val 5696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事業費の見込み額を記入してください。</a:t>
          </a:r>
          <a:endParaRPr kumimoji="1" lang="en-US" altLang="ja-JP" sz="1100"/>
        </a:p>
        <a:p>
          <a:pPr algn="l"/>
          <a:r>
            <a:rPr kumimoji="1" lang="ja-JP" altLang="en-US" sz="1100"/>
            <a:t>自社製品・サービスを計上する場合は通常価格を記入してください。</a:t>
          </a:r>
          <a:endParaRPr kumimoji="1" lang="en-US" altLang="ja-JP"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xdr:row>
      <xdr:rowOff>666749</xdr:rowOff>
    </xdr:from>
    <xdr:to>
      <xdr:col>1</xdr:col>
      <xdr:colOff>1828800</xdr:colOff>
      <xdr:row>3</xdr:row>
      <xdr:rowOff>542924</xdr:rowOff>
    </xdr:to>
    <xdr:sp macro="" textlink="">
      <xdr:nvSpPr>
        <xdr:cNvPr id="2" name="四角形吹き出し 1"/>
        <xdr:cNvSpPr/>
      </xdr:nvSpPr>
      <xdr:spPr>
        <a:xfrm>
          <a:off x="57150" y="1162049"/>
          <a:ext cx="2085975" cy="828675"/>
        </a:xfrm>
        <a:prstGeom prst="wedgeRectCallout">
          <a:avLst>
            <a:gd name="adj1" fmla="val 61955"/>
            <a:gd name="adj2" fmla="val -553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採点基準の採点ランクのうち、主に該当するものを選択してください。</a:t>
          </a:r>
          <a:endParaRPr kumimoji="1" lang="en-US" altLang="ja-JP" sz="1100"/>
        </a:p>
      </xdr:txBody>
    </xdr:sp>
    <xdr:clientData/>
  </xdr:twoCellAnchor>
  <xdr:twoCellAnchor>
    <xdr:from>
      <xdr:col>4</xdr:col>
      <xdr:colOff>81643</xdr:colOff>
      <xdr:row>3</xdr:row>
      <xdr:rowOff>83457</xdr:rowOff>
    </xdr:from>
    <xdr:to>
      <xdr:col>4</xdr:col>
      <xdr:colOff>2167618</xdr:colOff>
      <xdr:row>3</xdr:row>
      <xdr:rowOff>759733</xdr:rowOff>
    </xdr:to>
    <xdr:sp macro="" textlink="">
      <xdr:nvSpPr>
        <xdr:cNvPr id="3" name="四角形吹き出し 2"/>
        <xdr:cNvSpPr/>
      </xdr:nvSpPr>
      <xdr:spPr>
        <a:xfrm>
          <a:off x="6148161" y="1534886"/>
          <a:ext cx="2085975" cy="676276"/>
        </a:xfrm>
        <a:prstGeom prst="wedgeRectCallout">
          <a:avLst>
            <a:gd name="adj1" fmla="val -73204"/>
            <a:gd name="adj2" fmla="val -921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自己評価点を選んだ理由を記入してください。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39997558519241921"/>
    <pageSetUpPr fitToPage="1"/>
  </sheetPr>
  <dimension ref="A1:I23"/>
  <sheetViews>
    <sheetView tabSelected="1" workbookViewId="0">
      <selection activeCell="Q9" sqref="Q9"/>
    </sheetView>
  </sheetViews>
  <sheetFormatPr defaultRowHeight="18.75" x14ac:dyDescent="0.4"/>
  <cols>
    <col min="1" max="1" width="12.5" customWidth="1"/>
    <col min="2" max="5" width="20" customWidth="1"/>
    <col min="6" max="9" width="0" hidden="1" customWidth="1"/>
  </cols>
  <sheetData>
    <row r="1" spans="1:9" x14ac:dyDescent="0.4">
      <c r="A1" s="248" t="s">
        <v>504</v>
      </c>
      <c r="B1" s="248"/>
      <c r="C1" s="248"/>
      <c r="D1" s="248"/>
      <c r="E1" s="248"/>
    </row>
    <row r="2" spans="1:9" ht="19.5" thickBot="1" x14ac:dyDescent="0.45"/>
    <row r="3" spans="1:9" ht="38.25" thickBot="1" x14ac:dyDescent="0.45">
      <c r="A3" s="15" t="s">
        <v>503</v>
      </c>
      <c r="B3" s="244"/>
      <c r="C3" s="244"/>
      <c r="D3" s="244"/>
      <c r="E3" s="245"/>
    </row>
    <row r="4" spans="1:9" ht="60" customHeight="1" thickBot="1" x14ac:dyDescent="0.45">
      <c r="A4" s="14" t="s">
        <v>19</v>
      </c>
      <c r="B4" s="246"/>
      <c r="C4" s="246"/>
      <c r="D4" s="246"/>
      <c r="E4" s="247"/>
      <c r="F4">
        <f>LEN(B4)</f>
        <v>0</v>
      </c>
    </row>
    <row r="6" spans="1:9" ht="19.5" thickBot="1" x14ac:dyDescent="0.45">
      <c r="A6" t="s">
        <v>0</v>
      </c>
    </row>
    <row r="7" spans="1:9" s="4" customFormat="1" ht="37.5" customHeight="1" x14ac:dyDescent="0.4">
      <c r="A7" s="6" t="s">
        <v>11</v>
      </c>
      <c r="B7" s="16" t="s">
        <v>4</v>
      </c>
      <c r="C7" s="17" t="s">
        <v>21</v>
      </c>
      <c r="D7" s="16" t="s">
        <v>22</v>
      </c>
      <c r="E7" s="18" t="s">
        <v>25</v>
      </c>
    </row>
    <row r="8" spans="1:9" ht="16.5" customHeight="1" x14ac:dyDescent="0.4">
      <c r="A8" s="7"/>
      <c r="B8" s="19" t="s">
        <v>2</v>
      </c>
      <c r="C8" s="20" t="s">
        <v>2</v>
      </c>
      <c r="D8" s="19" t="s">
        <v>2</v>
      </c>
      <c r="E8" s="21" t="s">
        <v>2</v>
      </c>
      <c r="I8" t="s">
        <v>1</v>
      </c>
    </row>
    <row r="9" spans="1:9" ht="52.5" customHeight="1" thickBot="1" x14ac:dyDescent="0.45">
      <c r="A9" s="8"/>
      <c r="B9" s="22"/>
      <c r="C9" s="23"/>
      <c r="D9" s="22"/>
      <c r="E9" s="24"/>
      <c r="I9" t="s">
        <v>3</v>
      </c>
    </row>
    <row r="10" spans="1:9" s="4" customFormat="1" ht="37.5" customHeight="1" x14ac:dyDescent="0.4">
      <c r="A10" s="6" t="s">
        <v>12</v>
      </c>
      <c r="B10" s="16" t="s">
        <v>5</v>
      </c>
      <c r="C10" s="17" t="s">
        <v>6</v>
      </c>
      <c r="D10" s="16" t="s">
        <v>7</v>
      </c>
      <c r="E10" s="18" t="s">
        <v>24</v>
      </c>
    </row>
    <row r="11" spans="1:9" x14ac:dyDescent="0.4">
      <c r="A11" s="7"/>
      <c r="B11" s="19" t="s">
        <v>2</v>
      </c>
      <c r="C11" s="20" t="s">
        <v>2</v>
      </c>
      <c r="D11" s="19" t="s">
        <v>2</v>
      </c>
      <c r="E11" s="21" t="s">
        <v>2</v>
      </c>
    </row>
    <row r="12" spans="1:9" ht="52.5" customHeight="1" x14ac:dyDescent="0.4">
      <c r="A12" s="7"/>
      <c r="B12" s="25"/>
      <c r="C12" s="26"/>
      <c r="D12" s="25"/>
      <c r="E12" s="27"/>
    </row>
    <row r="13" spans="1:9" s="4" customFormat="1" ht="37.5" customHeight="1" x14ac:dyDescent="0.4">
      <c r="A13" s="9"/>
      <c r="B13" s="28" t="s">
        <v>27</v>
      </c>
      <c r="C13" s="29" t="s">
        <v>8</v>
      </c>
      <c r="D13" s="28" t="s">
        <v>23</v>
      </c>
      <c r="E13" s="30" t="s">
        <v>419</v>
      </c>
    </row>
    <row r="14" spans="1:9" x14ac:dyDescent="0.4">
      <c r="A14" s="7"/>
      <c r="B14" s="19" t="s">
        <v>2</v>
      </c>
      <c r="C14" s="20" t="s">
        <v>2</v>
      </c>
      <c r="D14" s="19" t="s">
        <v>2</v>
      </c>
      <c r="E14" s="21" t="s">
        <v>2</v>
      </c>
    </row>
    <row r="15" spans="1:9" ht="52.5" customHeight="1" thickBot="1" x14ac:dyDescent="0.45">
      <c r="A15" s="8"/>
      <c r="B15" s="22"/>
      <c r="C15" s="23"/>
      <c r="D15" s="22"/>
      <c r="E15" s="24"/>
    </row>
    <row r="16" spans="1:9" s="4" customFormat="1" ht="37.5" customHeight="1" x14ac:dyDescent="0.4">
      <c r="A16" s="6" t="s">
        <v>13</v>
      </c>
      <c r="B16" s="16" t="s">
        <v>26</v>
      </c>
      <c r="C16" s="17" t="s">
        <v>10</v>
      </c>
      <c r="D16" s="16" t="s">
        <v>418</v>
      </c>
      <c r="E16" s="18" t="s">
        <v>9</v>
      </c>
    </row>
    <row r="17" spans="1:5" x14ac:dyDescent="0.4">
      <c r="A17" s="7"/>
      <c r="B17" s="10" t="s">
        <v>2</v>
      </c>
      <c r="C17" s="11" t="s">
        <v>2</v>
      </c>
      <c r="D17" s="10" t="s">
        <v>2</v>
      </c>
      <c r="E17" s="12" t="s">
        <v>2</v>
      </c>
    </row>
    <row r="18" spans="1:5" ht="52.5" customHeight="1" thickBot="1" x14ac:dyDescent="0.45">
      <c r="A18" s="8"/>
      <c r="B18" s="5"/>
      <c r="C18" s="2"/>
      <c r="D18" s="5"/>
      <c r="E18" s="3"/>
    </row>
    <row r="19" spans="1:5" x14ac:dyDescent="0.4">
      <c r="B19" s="1"/>
      <c r="C19" s="1"/>
      <c r="D19" s="1"/>
      <c r="E19" s="1"/>
    </row>
    <row r="20" spans="1:5" ht="19.5" thickBot="1" x14ac:dyDescent="0.45">
      <c r="A20" t="s">
        <v>14</v>
      </c>
    </row>
    <row r="21" spans="1:5" ht="57" customHeight="1" thickBot="1" x14ac:dyDescent="0.45">
      <c r="A21" s="13" t="s">
        <v>15</v>
      </c>
      <c r="B21" s="244"/>
      <c r="C21" s="244"/>
      <c r="D21" s="244"/>
      <c r="E21" s="245"/>
    </row>
    <row r="22" spans="1:5" ht="57" customHeight="1" thickBot="1" x14ac:dyDescent="0.45">
      <c r="A22" s="13" t="s">
        <v>16</v>
      </c>
      <c r="B22" s="244"/>
      <c r="C22" s="244"/>
      <c r="D22" s="244"/>
      <c r="E22" s="245"/>
    </row>
    <row r="23" spans="1:5" ht="57" customHeight="1" thickBot="1" x14ac:dyDescent="0.45">
      <c r="A23" s="14" t="s">
        <v>17</v>
      </c>
      <c r="B23" s="246"/>
      <c r="C23" s="246"/>
      <c r="D23" s="246"/>
      <c r="E23" s="247"/>
    </row>
  </sheetData>
  <sheetProtection algorithmName="SHA-512" hashValue="OsvbXwzMC/aGnf4oPOFJ5y0kUwSoMK48o7y5aCFkDih9ITZtMP2eAfwR+8UkE+plclRYZNMv5QyMhW3zo/f3yg==" saltValue="7r+Gwv8VWipMjjXsrPX5aQ==" spinCount="100000" sheet="1" objects="1" scenarios="1"/>
  <protectedRanges>
    <protectedRange sqref="B3:E4 B8:E8 B11:E11 B14:E14 B17:E17 B21:E23" name="範囲1"/>
  </protectedRanges>
  <mergeCells count="6">
    <mergeCell ref="B22:E22"/>
    <mergeCell ref="B23:E23"/>
    <mergeCell ref="A1:E1"/>
    <mergeCell ref="B3:E3"/>
    <mergeCell ref="B4:E4"/>
    <mergeCell ref="B21:E21"/>
  </mergeCells>
  <phoneticPr fontId="1"/>
  <dataValidations count="1">
    <dataValidation type="list" allowBlank="1" showInputMessage="1" showErrorMessage="1" sqref="B8:E8 B17:E17 B11:E11 B14:E14">
      <formula1>$I$8:$I$9</formula1>
    </dataValidation>
  </dataValidations>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7" tint="0.39997558519241921"/>
    <pageSetUpPr fitToPage="1"/>
  </sheetPr>
  <dimension ref="A1:K21"/>
  <sheetViews>
    <sheetView zoomScale="84" zoomScaleNormal="84" workbookViewId="0">
      <selection activeCell="D14" sqref="D14"/>
    </sheetView>
  </sheetViews>
  <sheetFormatPr defaultRowHeight="39.75" x14ac:dyDescent="0.4"/>
  <cols>
    <col min="1" max="1" width="4.125" customWidth="1"/>
    <col min="2" max="2" width="25.75" customWidth="1"/>
    <col min="3" max="3" width="11" style="105" bestFit="1" customWidth="1"/>
    <col min="4" max="4" width="38.75" style="4" customWidth="1"/>
    <col min="5" max="8" width="35" style="4" customWidth="1"/>
    <col min="9" max="11" width="9" customWidth="1"/>
  </cols>
  <sheetData>
    <row r="1" spans="1:11" ht="19.5" thickBot="1" x14ac:dyDescent="0.45">
      <c r="A1" s="75"/>
      <c r="B1" s="76" t="s">
        <v>439</v>
      </c>
      <c r="C1" s="107" t="s">
        <v>431</v>
      </c>
      <c r="D1" s="103" t="s">
        <v>432</v>
      </c>
      <c r="E1" s="93" t="s">
        <v>442</v>
      </c>
      <c r="F1" s="94"/>
      <c r="G1" s="94"/>
      <c r="H1" s="95"/>
    </row>
    <row r="2" spans="1:11" ht="19.5" thickBot="1" x14ac:dyDescent="0.45">
      <c r="A2" s="69" t="s">
        <v>420</v>
      </c>
      <c r="B2" s="70"/>
      <c r="C2" s="108"/>
      <c r="D2" s="104"/>
      <c r="E2" s="15" t="s">
        <v>433</v>
      </c>
      <c r="F2" s="85" t="s">
        <v>440</v>
      </c>
      <c r="G2" s="85" t="s">
        <v>441</v>
      </c>
      <c r="H2" s="86" t="s">
        <v>437</v>
      </c>
    </row>
    <row r="3" spans="1:11" ht="75" customHeight="1" x14ac:dyDescent="0.4">
      <c r="A3" s="72"/>
      <c r="B3" s="68" t="s">
        <v>474</v>
      </c>
      <c r="C3" s="100" t="s">
        <v>520</v>
      </c>
      <c r="D3" s="150" t="s">
        <v>524</v>
      </c>
      <c r="E3" s="144" t="s">
        <v>479</v>
      </c>
      <c r="F3" s="145" t="s">
        <v>495</v>
      </c>
      <c r="G3" s="145" t="s">
        <v>494</v>
      </c>
      <c r="H3" s="146" t="s">
        <v>475</v>
      </c>
      <c r="I3">
        <v>10</v>
      </c>
      <c r="J3">
        <f>IF(LEFT(C3,1)="S",5,IF(LEFT(C3,1)="A",3,IF(LEFT(C3,1)="B",1,0)))</f>
        <v>3</v>
      </c>
      <c r="K3">
        <f>I3*J3</f>
        <v>30</v>
      </c>
    </row>
    <row r="4" spans="1:11" ht="75" customHeight="1" x14ac:dyDescent="0.4">
      <c r="A4" s="72"/>
      <c r="B4" s="66" t="s">
        <v>422</v>
      </c>
      <c r="C4" s="101" t="s">
        <v>521</v>
      </c>
      <c r="D4" s="151" t="s">
        <v>525</v>
      </c>
      <c r="E4" s="79" t="s">
        <v>481</v>
      </c>
      <c r="F4" s="77" t="s">
        <v>480</v>
      </c>
      <c r="G4" s="77" t="s">
        <v>472</v>
      </c>
      <c r="H4" s="78" t="s">
        <v>465</v>
      </c>
      <c r="I4">
        <v>6</v>
      </c>
      <c r="J4">
        <f>IF(LEFT(C4,1)="S",5,IF(LEFT(C4,1)="A",3,IF(LEFT(C4,1)="B",1,0)))</f>
        <v>3</v>
      </c>
      <c r="K4">
        <f>I4*J4</f>
        <v>18</v>
      </c>
    </row>
    <row r="5" spans="1:11" ht="75" customHeight="1" thickBot="1" x14ac:dyDescent="0.45">
      <c r="A5" s="72"/>
      <c r="B5" s="67" t="s">
        <v>421</v>
      </c>
      <c r="C5" s="102" t="s">
        <v>521</v>
      </c>
      <c r="D5" s="152" t="s">
        <v>526</v>
      </c>
      <c r="E5" s="147" t="s">
        <v>482</v>
      </c>
      <c r="F5" s="81" t="s">
        <v>498</v>
      </c>
      <c r="G5" s="81" t="s">
        <v>476</v>
      </c>
      <c r="H5" s="82" t="s">
        <v>473</v>
      </c>
      <c r="I5">
        <v>5</v>
      </c>
      <c r="J5">
        <f>IF(LEFT(C5,1)="S",5,IF(LEFT(C5,1)="A",3,IF(LEFT(C5,1)="B",1,0)))</f>
        <v>3</v>
      </c>
      <c r="K5">
        <f>I5*J5</f>
        <v>15</v>
      </c>
    </row>
    <row r="6" spans="1:11" ht="19.5" thickBot="1" x14ac:dyDescent="0.45">
      <c r="A6" s="69" t="s">
        <v>423</v>
      </c>
      <c r="B6" s="136"/>
      <c r="C6" s="137"/>
      <c r="D6" s="153"/>
      <c r="E6" s="15" t="s">
        <v>433</v>
      </c>
      <c r="F6" s="85" t="s">
        <v>440</v>
      </c>
      <c r="G6" s="85" t="s">
        <v>441</v>
      </c>
      <c r="H6" s="86" t="s">
        <v>437</v>
      </c>
    </row>
    <row r="7" spans="1:11" ht="75" customHeight="1" x14ac:dyDescent="0.4">
      <c r="A7" s="72"/>
      <c r="B7" s="133" t="s">
        <v>424</v>
      </c>
      <c r="C7" s="134" t="s">
        <v>522</v>
      </c>
      <c r="D7" s="154" t="s">
        <v>527</v>
      </c>
      <c r="E7" s="130"/>
      <c r="F7" s="131"/>
      <c r="G7" s="83" t="s">
        <v>500</v>
      </c>
      <c r="H7" s="84" t="s">
        <v>501</v>
      </c>
      <c r="I7">
        <v>0</v>
      </c>
      <c r="J7">
        <f t="shared" ref="J7:J13" si="0">IF(LEFT(C7,1)="S",5,IF(LEFT(C7,1)="A",3,IF(LEFT(C7,1)="B",1,0)))</f>
        <v>1</v>
      </c>
      <c r="K7">
        <f t="shared" ref="K7:K13" si="1">I7*J7</f>
        <v>0</v>
      </c>
    </row>
    <row r="8" spans="1:11" ht="75" customHeight="1" thickBot="1" x14ac:dyDescent="0.45">
      <c r="A8" s="73"/>
      <c r="B8" s="67" t="s">
        <v>425</v>
      </c>
      <c r="C8" s="101" t="s">
        <v>521</v>
      </c>
      <c r="D8" s="152" t="s">
        <v>528</v>
      </c>
      <c r="E8" s="87" t="s">
        <v>478</v>
      </c>
      <c r="F8" s="88" t="s">
        <v>477</v>
      </c>
      <c r="G8" s="88" t="s">
        <v>443</v>
      </c>
      <c r="H8" s="89" t="s">
        <v>444</v>
      </c>
      <c r="I8">
        <v>3</v>
      </c>
      <c r="J8">
        <f t="shared" si="0"/>
        <v>3</v>
      </c>
      <c r="K8">
        <f t="shared" si="1"/>
        <v>9</v>
      </c>
    </row>
    <row r="9" spans="1:11" ht="19.5" thickBot="1" x14ac:dyDescent="0.45">
      <c r="A9" s="69" t="s">
        <v>426</v>
      </c>
      <c r="B9" s="136"/>
      <c r="C9" s="137"/>
      <c r="D9" s="153"/>
      <c r="E9" s="15" t="s">
        <v>433</v>
      </c>
      <c r="F9" s="85" t="s">
        <v>440</v>
      </c>
      <c r="G9" s="85" t="s">
        <v>441</v>
      </c>
      <c r="H9" s="86" t="s">
        <v>437</v>
      </c>
    </row>
    <row r="10" spans="1:11" ht="75" customHeight="1" thickBot="1" x14ac:dyDescent="0.45">
      <c r="A10" s="73"/>
      <c r="B10" s="139" t="s">
        <v>427</v>
      </c>
      <c r="C10" s="134" t="s">
        <v>521</v>
      </c>
      <c r="D10" s="155" t="s">
        <v>529</v>
      </c>
      <c r="E10" s="90" t="s">
        <v>493</v>
      </c>
      <c r="F10" s="91" t="s">
        <v>485</v>
      </c>
      <c r="G10" s="91" t="s">
        <v>483</v>
      </c>
      <c r="H10" s="92" t="s">
        <v>484</v>
      </c>
      <c r="I10">
        <v>3</v>
      </c>
      <c r="J10">
        <f t="shared" si="0"/>
        <v>3</v>
      </c>
      <c r="K10">
        <f t="shared" si="1"/>
        <v>9</v>
      </c>
    </row>
    <row r="11" spans="1:11" ht="19.5" thickBot="1" x14ac:dyDescent="0.45">
      <c r="A11" s="69" t="s">
        <v>428</v>
      </c>
      <c r="B11" s="70"/>
      <c r="C11" s="106"/>
      <c r="D11" s="104"/>
      <c r="E11" s="141" t="s">
        <v>433</v>
      </c>
      <c r="F11" s="142" t="s">
        <v>440</v>
      </c>
      <c r="G11" s="142" t="s">
        <v>441</v>
      </c>
      <c r="H11" s="143" t="s">
        <v>437</v>
      </c>
    </row>
    <row r="12" spans="1:11" ht="75" customHeight="1" x14ac:dyDescent="0.4">
      <c r="A12" s="72"/>
      <c r="B12" s="68" t="s">
        <v>429</v>
      </c>
      <c r="C12" s="100" t="s">
        <v>521</v>
      </c>
      <c r="D12" s="150" t="s">
        <v>530</v>
      </c>
      <c r="E12" s="148" t="s">
        <v>487</v>
      </c>
      <c r="F12" s="145" t="s">
        <v>486</v>
      </c>
      <c r="G12" s="145" t="s">
        <v>488</v>
      </c>
      <c r="H12" s="132"/>
      <c r="I12">
        <v>3</v>
      </c>
      <c r="J12">
        <f t="shared" si="0"/>
        <v>3</v>
      </c>
      <c r="K12">
        <f t="shared" si="1"/>
        <v>9</v>
      </c>
    </row>
    <row r="13" spans="1:11" ht="75" customHeight="1" thickBot="1" x14ac:dyDescent="0.45">
      <c r="A13" s="73"/>
      <c r="B13" s="67" t="s">
        <v>430</v>
      </c>
      <c r="C13" s="102" t="s">
        <v>522</v>
      </c>
      <c r="D13" s="152" t="s">
        <v>531</v>
      </c>
      <c r="E13" s="80" t="s">
        <v>491</v>
      </c>
      <c r="F13" s="81" t="s">
        <v>490</v>
      </c>
      <c r="G13" s="81" t="s">
        <v>492</v>
      </c>
      <c r="H13" s="82" t="s">
        <v>489</v>
      </c>
      <c r="I13">
        <v>3</v>
      </c>
      <c r="J13">
        <f t="shared" si="0"/>
        <v>1</v>
      </c>
      <c r="K13">
        <f t="shared" si="1"/>
        <v>3</v>
      </c>
    </row>
    <row r="14" spans="1:11" ht="19.5" thickBot="1" x14ac:dyDescent="0.45">
      <c r="B14" s="127"/>
      <c r="C14" s="129"/>
      <c r="D14" s="124"/>
    </row>
    <row r="15" spans="1:11" ht="19.5" thickBot="1" x14ac:dyDescent="0.45">
      <c r="B15" s="149"/>
      <c r="C15" s="111"/>
      <c r="D15" s="156" t="s">
        <v>466</v>
      </c>
      <c r="E15" s="113" t="s">
        <v>467</v>
      </c>
    </row>
    <row r="16" spans="1:11" ht="18.75" x14ac:dyDescent="0.4">
      <c r="B16" s="127"/>
      <c r="C16" s="114" t="s">
        <v>468</v>
      </c>
      <c r="D16" s="157" t="str">
        <f>IF(COUNTIF(J3:J13,0)&gt;0,"Ｃ評価があります","Ｃ評価がありません")</f>
        <v>Ｃ評価がありません</v>
      </c>
      <c r="E16" s="116" t="s">
        <v>469</v>
      </c>
    </row>
    <row r="17" spans="2:5" ht="19.5" thickBot="1" x14ac:dyDescent="0.45">
      <c r="B17" s="127"/>
      <c r="C17" s="117" t="s">
        <v>470</v>
      </c>
      <c r="D17" s="158">
        <f>SUM(K3:K13)</f>
        <v>93</v>
      </c>
      <c r="E17" s="119" t="s">
        <v>499</v>
      </c>
    </row>
    <row r="18" spans="2:5" ht="20.25" thickTop="1" thickBot="1" x14ac:dyDescent="0.45">
      <c r="B18" s="127"/>
      <c r="C18" s="120" t="s">
        <v>471</v>
      </c>
      <c r="D18" s="121" t="str">
        <f>IF(D16="Ｃ評価がありません",IF(D17&gt;=56,"申請条件を満たしています","申請できません"),"申請できません")</f>
        <v>申請条件を満たしています</v>
      </c>
      <c r="E18" s="122">
        <f>IF(C18&gt;=3,1,0)</f>
        <v>1</v>
      </c>
    </row>
    <row r="19" spans="2:5" ht="18.75" x14ac:dyDescent="0.4">
      <c r="B19" s="127"/>
      <c r="C19" s="129"/>
      <c r="D19" s="124"/>
      <c r="E19" s="110">
        <f>IF(C19&gt;=1,0,1)</f>
        <v>1</v>
      </c>
    </row>
    <row r="20" spans="2:5" ht="18.75" x14ac:dyDescent="0.4">
      <c r="B20" s="127"/>
      <c r="C20" s="129"/>
      <c r="D20" s="124"/>
    </row>
    <row r="21" spans="2:5" ht="18.75" x14ac:dyDescent="0.4">
      <c r="C21" s="109"/>
    </row>
  </sheetData>
  <phoneticPr fontId="1"/>
  <pageMargins left="0.7" right="0.7" top="0.75" bottom="0.75" header="0.3" footer="0.3"/>
  <pageSetup paperSize="8" scale="81" orientation="landscape"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config!$G$2:$G$8</xm:f>
          </x14:formula1>
          <xm:sqref>C10</xm:sqref>
        </x14:dataValidation>
        <x14:dataValidation type="list" allowBlank="1" showInputMessage="1" showErrorMessage="1">
          <x14:formula1>
            <xm:f>config!$F$2:$F$5</xm:f>
          </x14:formula1>
          <xm:sqref>C8</xm:sqref>
        </x14:dataValidation>
        <x14:dataValidation type="list" allowBlank="1" showInputMessage="1" showErrorMessage="1">
          <x14:formula1>
            <xm:f>config!$C$2:$C$9</xm:f>
          </x14:formula1>
          <xm:sqref>C4</xm:sqref>
        </x14:dataValidation>
        <x14:dataValidation type="list" allowBlank="1" showInputMessage="1" showErrorMessage="1">
          <x14:formula1>
            <xm:f>config!$B$2:$B$8</xm:f>
          </x14:formula1>
          <xm:sqref>C3</xm:sqref>
        </x14:dataValidation>
        <x14:dataValidation type="list" allowBlank="1" showInputMessage="1" showErrorMessage="1">
          <x14:formula1>
            <xm:f>config!$E$2:$E$3</xm:f>
          </x14:formula1>
          <xm:sqref>C7</xm:sqref>
        </x14:dataValidation>
        <x14:dataValidation type="list" allowBlank="1" showInputMessage="1" showErrorMessage="1">
          <x14:formula1>
            <xm:f>config!$I$2:$I$7</xm:f>
          </x14:formula1>
          <xm:sqref>C13</xm:sqref>
        </x14:dataValidation>
        <x14:dataValidation type="list" allowBlank="1" showInputMessage="1" showErrorMessage="1">
          <x14:formula1>
            <xm:f>config!$H$2:$H$6</xm:f>
          </x14:formula1>
          <xm:sqref>C12</xm:sqref>
        </x14:dataValidation>
        <x14:dataValidation type="list" allowBlank="1" showInputMessage="1" showErrorMessage="1">
          <x14:formula1>
            <xm:f>config!$D$2:$D$8</xm:f>
          </x14:formula1>
          <xm:sqref>C5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sheetPr>
  <dimension ref="A1:F170"/>
  <sheetViews>
    <sheetView topLeftCell="B1" workbookViewId="0">
      <pane xSplit="3" ySplit="1" topLeftCell="E89" activePane="bottomRight" state="frozenSplit"/>
      <selection activeCell="B1" sqref="B1"/>
      <selection pane="topRight" activeCell="E1" sqref="E1"/>
      <selection pane="bottomLeft" activeCell="B9" sqref="B9"/>
      <selection pane="bottomRight" activeCell="D101" sqref="D101"/>
    </sheetView>
  </sheetViews>
  <sheetFormatPr defaultRowHeight="36" customHeight="1" x14ac:dyDescent="0.4"/>
  <cols>
    <col min="1" max="1" width="6.25" style="38" customWidth="1"/>
    <col min="2" max="2" width="22.125" style="38" customWidth="1"/>
    <col min="3" max="3" width="9" style="38"/>
    <col min="4" max="4" width="145.5" style="4" customWidth="1"/>
  </cols>
  <sheetData>
    <row r="1" spans="1:6" ht="36" customHeight="1" thickBot="1" x14ac:dyDescent="0.45">
      <c r="A1" s="52" t="s">
        <v>40</v>
      </c>
      <c r="B1" s="53" t="s">
        <v>41</v>
      </c>
      <c r="C1" s="53" t="s">
        <v>42</v>
      </c>
      <c r="D1" s="54" t="s">
        <v>43</v>
      </c>
      <c r="F1" s="63" t="s">
        <v>413</v>
      </c>
    </row>
    <row r="2" spans="1:6" ht="36" customHeight="1" x14ac:dyDescent="0.4">
      <c r="A2" s="57" t="s">
        <v>44</v>
      </c>
      <c r="B2" s="58" t="s">
        <v>45</v>
      </c>
      <c r="C2" s="55" t="s">
        <v>46</v>
      </c>
      <c r="D2" s="56" t="s">
        <v>47</v>
      </c>
    </row>
    <row r="3" spans="1:6" ht="36" customHeight="1" x14ac:dyDescent="0.4">
      <c r="A3" s="59"/>
      <c r="B3" s="60"/>
      <c r="C3" s="46" t="s">
        <v>48</v>
      </c>
      <c r="D3" s="47" t="s">
        <v>49</v>
      </c>
    </row>
    <row r="4" spans="1:6" ht="36" customHeight="1" x14ac:dyDescent="0.4">
      <c r="A4" s="59"/>
      <c r="B4" s="60"/>
      <c r="C4" s="46" t="s">
        <v>50</v>
      </c>
      <c r="D4" s="47" t="s">
        <v>51</v>
      </c>
    </row>
    <row r="5" spans="1:6" ht="36" customHeight="1" x14ac:dyDescent="0.4">
      <c r="A5" s="59"/>
      <c r="B5" s="60"/>
      <c r="C5" s="46" t="s">
        <v>52</v>
      </c>
      <c r="D5" s="47" t="s">
        <v>53</v>
      </c>
    </row>
    <row r="6" spans="1:6" ht="36" customHeight="1" x14ac:dyDescent="0.4">
      <c r="A6" s="59"/>
      <c r="B6" s="60"/>
      <c r="C6" s="46" t="s">
        <v>54</v>
      </c>
      <c r="D6" s="47" t="s">
        <v>55</v>
      </c>
    </row>
    <row r="7" spans="1:6" ht="36" customHeight="1" x14ac:dyDescent="0.4">
      <c r="A7" s="59"/>
      <c r="B7" s="60"/>
      <c r="C7" s="46" t="s">
        <v>56</v>
      </c>
      <c r="D7" s="47" t="s">
        <v>57</v>
      </c>
    </row>
    <row r="8" spans="1:6" ht="36" customHeight="1" thickBot="1" x14ac:dyDescent="0.45">
      <c r="A8" s="61"/>
      <c r="B8" s="62"/>
      <c r="C8" s="48" t="s">
        <v>58</v>
      </c>
      <c r="D8" s="49" t="s">
        <v>59</v>
      </c>
    </row>
    <row r="9" spans="1:6" ht="36" customHeight="1" x14ac:dyDescent="0.4">
      <c r="A9" s="57" t="s">
        <v>60</v>
      </c>
      <c r="B9" s="58" t="s">
        <v>61</v>
      </c>
      <c r="C9" s="55" t="s">
        <v>62</v>
      </c>
      <c r="D9" s="56" t="s">
        <v>63</v>
      </c>
    </row>
    <row r="10" spans="1:6" ht="36" customHeight="1" x14ac:dyDescent="0.4">
      <c r="A10" s="59"/>
      <c r="B10" s="60"/>
      <c r="C10" s="46" t="s">
        <v>64</v>
      </c>
      <c r="D10" s="47" t="s">
        <v>65</v>
      </c>
    </row>
    <row r="11" spans="1:6" ht="36" customHeight="1" x14ac:dyDescent="0.4">
      <c r="A11" s="59"/>
      <c r="B11" s="60"/>
      <c r="C11" s="46" t="s">
        <v>66</v>
      </c>
      <c r="D11" s="47" t="s">
        <v>67</v>
      </c>
    </row>
    <row r="12" spans="1:6" ht="36" customHeight="1" x14ac:dyDescent="0.4">
      <c r="A12" s="59"/>
      <c r="B12" s="60"/>
      <c r="C12" s="46" t="s">
        <v>68</v>
      </c>
      <c r="D12" s="47" t="s">
        <v>69</v>
      </c>
    </row>
    <row r="13" spans="1:6" ht="36" customHeight="1" x14ac:dyDescent="0.4">
      <c r="A13" s="59"/>
      <c r="B13" s="60"/>
      <c r="C13" s="46" t="s">
        <v>70</v>
      </c>
      <c r="D13" s="47" t="s">
        <v>71</v>
      </c>
    </row>
    <row r="14" spans="1:6" ht="36" customHeight="1" x14ac:dyDescent="0.4">
      <c r="A14" s="59"/>
      <c r="B14" s="60"/>
      <c r="C14" s="46" t="s">
        <v>72</v>
      </c>
      <c r="D14" s="47" t="s">
        <v>73</v>
      </c>
    </row>
    <row r="15" spans="1:6" ht="36" customHeight="1" x14ac:dyDescent="0.4">
      <c r="A15" s="59"/>
      <c r="B15" s="60"/>
      <c r="C15" s="46" t="s">
        <v>74</v>
      </c>
      <c r="D15" s="47" t="s">
        <v>75</v>
      </c>
    </row>
    <row r="16" spans="1:6" ht="36" customHeight="1" thickBot="1" x14ac:dyDescent="0.45">
      <c r="A16" s="61"/>
      <c r="B16" s="62"/>
      <c r="C16" s="48" t="s">
        <v>76</v>
      </c>
      <c r="D16" s="49" t="s">
        <v>77</v>
      </c>
    </row>
    <row r="17" spans="1:4" ht="36" customHeight="1" x14ac:dyDescent="0.4">
      <c r="A17" s="57" t="s">
        <v>78</v>
      </c>
      <c r="B17" s="58" t="s">
        <v>79</v>
      </c>
      <c r="C17" s="55" t="s">
        <v>80</v>
      </c>
      <c r="D17" s="56" t="s">
        <v>81</v>
      </c>
    </row>
    <row r="18" spans="1:4" ht="36" customHeight="1" x14ac:dyDescent="0.4">
      <c r="A18" s="59"/>
      <c r="B18" s="60"/>
      <c r="C18" s="46" t="s">
        <v>82</v>
      </c>
      <c r="D18" s="47" t="s">
        <v>83</v>
      </c>
    </row>
    <row r="19" spans="1:4" ht="36" customHeight="1" x14ac:dyDescent="0.4">
      <c r="A19" s="59"/>
      <c r="B19" s="60"/>
      <c r="C19" s="46" t="s">
        <v>84</v>
      </c>
      <c r="D19" s="47" t="s">
        <v>85</v>
      </c>
    </row>
    <row r="20" spans="1:4" ht="36" customHeight="1" x14ac:dyDescent="0.4">
      <c r="A20" s="59"/>
      <c r="B20" s="60"/>
      <c r="C20" s="46" t="s">
        <v>86</v>
      </c>
      <c r="D20" s="47" t="s">
        <v>87</v>
      </c>
    </row>
    <row r="21" spans="1:4" ht="36" customHeight="1" x14ac:dyDescent="0.4">
      <c r="A21" s="59"/>
      <c r="B21" s="60"/>
      <c r="C21" s="46" t="s">
        <v>88</v>
      </c>
      <c r="D21" s="47" t="s">
        <v>89</v>
      </c>
    </row>
    <row r="22" spans="1:4" ht="36" customHeight="1" x14ac:dyDescent="0.4">
      <c r="A22" s="59"/>
      <c r="B22" s="60"/>
      <c r="C22" s="46" t="s">
        <v>90</v>
      </c>
      <c r="D22" s="47" t="s">
        <v>91</v>
      </c>
    </row>
    <row r="23" spans="1:4" ht="36" customHeight="1" x14ac:dyDescent="0.4">
      <c r="A23" s="59"/>
      <c r="B23" s="60"/>
      <c r="C23" s="46" t="s">
        <v>92</v>
      </c>
      <c r="D23" s="47" t="s">
        <v>93</v>
      </c>
    </row>
    <row r="24" spans="1:4" ht="36" customHeight="1" x14ac:dyDescent="0.4">
      <c r="A24" s="59"/>
      <c r="B24" s="60"/>
      <c r="C24" s="46" t="s">
        <v>94</v>
      </c>
      <c r="D24" s="47" t="s">
        <v>95</v>
      </c>
    </row>
    <row r="25" spans="1:4" ht="36" customHeight="1" x14ac:dyDescent="0.4">
      <c r="A25" s="59"/>
      <c r="B25" s="60"/>
      <c r="C25" s="46" t="s">
        <v>96</v>
      </c>
      <c r="D25" s="47" t="s">
        <v>97</v>
      </c>
    </row>
    <row r="26" spans="1:4" ht="36" customHeight="1" x14ac:dyDescent="0.4">
      <c r="A26" s="59"/>
      <c r="B26" s="60"/>
      <c r="C26" s="46" t="s">
        <v>98</v>
      </c>
      <c r="D26" s="47" t="s">
        <v>99</v>
      </c>
    </row>
    <row r="27" spans="1:4" ht="36" customHeight="1" x14ac:dyDescent="0.4">
      <c r="A27" s="59"/>
      <c r="B27" s="60"/>
      <c r="C27" s="46" t="s">
        <v>100</v>
      </c>
      <c r="D27" s="47" t="s">
        <v>101</v>
      </c>
    </row>
    <row r="28" spans="1:4" ht="36" customHeight="1" x14ac:dyDescent="0.4">
      <c r="A28" s="59"/>
      <c r="B28" s="60"/>
      <c r="C28" s="46" t="s">
        <v>102</v>
      </c>
      <c r="D28" s="47" t="s">
        <v>103</v>
      </c>
    </row>
    <row r="29" spans="1:4" ht="36" customHeight="1" thickBot="1" x14ac:dyDescent="0.45">
      <c r="A29" s="61"/>
      <c r="B29" s="62"/>
      <c r="C29" s="48" t="s">
        <v>104</v>
      </c>
      <c r="D29" s="49" t="s">
        <v>105</v>
      </c>
    </row>
    <row r="30" spans="1:4" ht="36" customHeight="1" x14ac:dyDescent="0.4">
      <c r="A30" s="57" t="s">
        <v>106</v>
      </c>
      <c r="B30" s="58" t="s">
        <v>107</v>
      </c>
      <c r="C30" s="55" t="s">
        <v>108</v>
      </c>
      <c r="D30" s="56" t="s">
        <v>109</v>
      </c>
    </row>
    <row r="31" spans="1:4" ht="36" customHeight="1" x14ac:dyDescent="0.4">
      <c r="A31" s="59"/>
      <c r="B31" s="60"/>
      <c r="C31" s="46" t="s">
        <v>110</v>
      </c>
      <c r="D31" s="47" t="s">
        <v>111</v>
      </c>
    </row>
    <row r="32" spans="1:4" ht="36" customHeight="1" x14ac:dyDescent="0.4">
      <c r="A32" s="59"/>
      <c r="B32" s="60"/>
      <c r="C32" s="46" t="s">
        <v>112</v>
      </c>
      <c r="D32" s="47" t="s">
        <v>113</v>
      </c>
    </row>
    <row r="33" spans="1:4" ht="36" customHeight="1" x14ac:dyDescent="0.4">
      <c r="A33" s="59"/>
      <c r="B33" s="60"/>
      <c r="C33" s="46" t="s">
        <v>114</v>
      </c>
      <c r="D33" s="47" t="s">
        <v>509</v>
      </c>
    </row>
    <row r="34" spans="1:4" ht="36" customHeight="1" x14ac:dyDescent="0.4">
      <c r="A34" s="59"/>
      <c r="B34" s="60"/>
      <c r="C34" s="46" t="s">
        <v>115</v>
      </c>
      <c r="D34" s="47" t="s">
        <v>116</v>
      </c>
    </row>
    <row r="35" spans="1:4" ht="36" customHeight="1" x14ac:dyDescent="0.4">
      <c r="A35" s="59"/>
      <c r="B35" s="60"/>
      <c r="C35" s="46" t="s">
        <v>117</v>
      </c>
      <c r="D35" s="47" t="s">
        <v>118</v>
      </c>
    </row>
    <row r="36" spans="1:4" ht="36" customHeight="1" x14ac:dyDescent="0.4">
      <c r="A36" s="59"/>
      <c r="B36" s="60"/>
      <c r="C36" s="46" t="s">
        <v>119</v>
      </c>
      <c r="D36" s="47" t="s">
        <v>120</v>
      </c>
    </row>
    <row r="37" spans="1:4" ht="36" customHeight="1" x14ac:dyDescent="0.4">
      <c r="A37" s="59"/>
      <c r="B37" s="60"/>
      <c r="C37" s="46" t="s">
        <v>121</v>
      </c>
      <c r="D37" s="47" t="s">
        <v>122</v>
      </c>
    </row>
    <row r="38" spans="1:4" ht="36" customHeight="1" x14ac:dyDescent="0.4">
      <c r="A38" s="59"/>
      <c r="B38" s="60"/>
      <c r="C38" s="46" t="s">
        <v>123</v>
      </c>
      <c r="D38" s="47" t="s">
        <v>124</v>
      </c>
    </row>
    <row r="39" spans="1:4" ht="36" customHeight="1" thickBot="1" x14ac:dyDescent="0.45">
      <c r="A39" s="61"/>
      <c r="B39" s="62"/>
      <c r="C39" s="48" t="s">
        <v>125</v>
      </c>
      <c r="D39" s="49" t="s">
        <v>126</v>
      </c>
    </row>
    <row r="40" spans="1:4" ht="36" customHeight="1" x14ac:dyDescent="0.4">
      <c r="A40" s="57" t="s">
        <v>127</v>
      </c>
      <c r="B40" s="58" t="s">
        <v>128</v>
      </c>
      <c r="C40" s="55" t="s">
        <v>129</v>
      </c>
      <c r="D40" s="56" t="s">
        <v>130</v>
      </c>
    </row>
    <row r="41" spans="1:4" ht="36" customHeight="1" x14ac:dyDescent="0.4">
      <c r="A41" s="59"/>
      <c r="B41" s="60"/>
      <c r="C41" s="46" t="s">
        <v>131</v>
      </c>
      <c r="D41" s="47" t="s">
        <v>132</v>
      </c>
    </row>
    <row r="42" spans="1:4" ht="36" customHeight="1" x14ac:dyDescent="0.4">
      <c r="A42" s="59"/>
      <c r="B42" s="60"/>
      <c r="C42" s="46" t="s">
        <v>133</v>
      </c>
      <c r="D42" s="47" t="s">
        <v>134</v>
      </c>
    </row>
    <row r="43" spans="1:4" ht="36" customHeight="1" x14ac:dyDescent="0.4">
      <c r="A43" s="59"/>
      <c r="B43" s="60"/>
      <c r="C43" s="46" t="s">
        <v>135</v>
      </c>
      <c r="D43" s="47" t="s">
        <v>136</v>
      </c>
    </row>
    <row r="44" spans="1:4" ht="36" customHeight="1" x14ac:dyDescent="0.4">
      <c r="A44" s="59"/>
      <c r="B44" s="60"/>
      <c r="C44" s="46" t="s">
        <v>137</v>
      </c>
      <c r="D44" s="47" t="s">
        <v>138</v>
      </c>
    </row>
    <row r="45" spans="1:4" ht="36" customHeight="1" x14ac:dyDescent="0.4">
      <c r="A45" s="59"/>
      <c r="B45" s="60"/>
      <c r="C45" s="46" t="s">
        <v>139</v>
      </c>
      <c r="D45" s="47" t="s">
        <v>140</v>
      </c>
    </row>
    <row r="46" spans="1:4" ht="36" customHeight="1" x14ac:dyDescent="0.4">
      <c r="A46" s="59"/>
      <c r="B46" s="60"/>
      <c r="C46" s="46" t="s">
        <v>141</v>
      </c>
      <c r="D46" s="47" t="s">
        <v>142</v>
      </c>
    </row>
    <row r="47" spans="1:4" ht="36" customHeight="1" x14ac:dyDescent="0.4">
      <c r="A47" s="59"/>
      <c r="B47" s="60"/>
      <c r="C47" s="46" t="s">
        <v>143</v>
      </c>
      <c r="D47" s="47" t="s">
        <v>144</v>
      </c>
    </row>
    <row r="48" spans="1:4" ht="36" customHeight="1" thickBot="1" x14ac:dyDescent="0.45">
      <c r="A48" s="61"/>
      <c r="B48" s="62"/>
      <c r="C48" s="48" t="s">
        <v>145</v>
      </c>
      <c r="D48" s="49" t="s">
        <v>146</v>
      </c>
    </row>
    <row r="49" spans="1:4" ht="36" customHeight="1" x14ac:dyDescent="0.4">
      <c r="A49" s="57" t="s">
        <v>147</v>
      </c>
      <c r="B49" s="58" t="s">
        <v>148</v>
      </c>
      <c r="C49" s="55" t="s">
        <v>149</v>
      </c>
      <c r="D49" s="56" t="s">
        <v>150</v>
      </c>
    </row>
    <row r="50" spans="1:4" ht="36" customHeight="1" x14ac:dyDescent="0.4">
      <c r="A50" s="59"/>
      <c r="B50" s="60"/>
      <c r="C50" s="46" t="s">
        <v>151</v>
      </c>
      <c r="D50" s="47" t="s">
        <v>152</v>
      </c>
    </row>
    <row r="51" spans="1:4" ht="36" customHeight="1" x14ac:dyDescent="0.4">
      <c r="A51" s="59"/>
      <c r="B51" s="60"/>
      <c r="C51" s="46" t="s">
        <v>153</v>
      </c>
      <c r="D51" s="47" t="s">
        <v>154</v>
      </c>
    </row>
    <row r="52" spans="1:4" ht="36" customHeight="1" x14ac:dyDescent="0.4">
      <c r="A52" s="59"/>
      <c r="B52" s="60"/>
      <c r="C52" s="46" t="s">
        <v>155</v>
      </c>
      <c r="D52" s="47" t="s">
        <v>156</v>
      </c>
    </row>
    <row r="53" spans="1:4" ht="36" customHeight="1" x14ac:dyDescent="0.4">
      <c r="A53" s="59"/>
      <c r="B53" s="60"/>
      <c r="C53" s="46" t="s">
        <v>157</v>
      </c>
      <c r="D53" s="47" t="s">
        <v>158</v>
      </c>
    </row>
    <row r="54" spans="1:4" ht="36" customHeight="1" x14ac:dyDescent="0.4">
      <c r="A54" s="59"/>
      <c r="B54" s="60"/>
      <c r="C54" s="46" t="s">
        <v>159</v>
      </c>
      <c r="D54" s="47" t="s">
        <v>160</v>
      </c>
    </row>
    <row r="55" spans="1:4" ht="36" customHeight="1" x14ac:dyDescent="0.4">
      <c r="A55" s="59"/>
      <c r="B55" s="60"/>
      <c r="C55" s="46" t="s">
        <v>161</v>
      </c>
      <c r="D55" s="47" t="s">
        <v>162</v>
      </c>
    </row>
    <row r="56" spans="1:4" ht="36" customHeight="1" thickBot="1" x14ac:dyDescent="0.45">
      <c r="A56" s="61"/>
      <c r="B56" s="62"/>
      <c r="C56" s="48" t="s">
        <v>163</v>
      </c>
      <c r="D56" s="49" t="s">
        <v>164</v>
      </c>
    </row>
    <row r="57" spans="1:4" ht="36" customHeight="1" x14ac:dyDescent="0.4">
      <c r="A57" s="57" t="s">
        <v>165</v>
      </c>
      <c r="B57" s="58" t="s">
        <v>166</v>
      </c>
      <c r="C57" s="55" t="s">
        <v>167</v>
      </c>
      <c r="D57" s="56" t="s">
        <v>168</v>
      </c>
    </row>
    <row r="58" spans="1:4" ht="36" customHeight="1" x14ac:dyDescent="0.4">
      <c r="A58" s="59"/>
      <c r="B58" s="60"/>
      <c r="C58" s="46" t="s">
        <v>169</v>
      </c>
      <c r="D58" s="47" t="s">
        <v>170</v>
      </c>
    </row>
    <row r="59" spans="1:4" ht="36" customHeight="1" x14ac:dyDescent="0.4">
      <c r="A59" s="59"/>
      <c r="B59" s="60"/>
      <c r="C59" s="46" t="s">
        <v>171</v>
      </c>
      <c r="D59" s="47" t="s">
        <v>172</v>
      </c>
    </row>
    <row r="60" spans="1:4" ht="36" customHeight="1" x14ac:dyDescent="0.4">
      <c r="A60" s="59"/>
      <c r="B60" s="60"/>
      <c r="C60" s="46" t="s">
        <v>173</v>
      </c>
      <c r="D60" s="47" t="s">
        <v>174</v>
      </c>
    </row>
    <row r="61" spans="1:4" ht="36" customHeight="1" thickBot="1" x14ac:dyDescent="0.45">
      <c r="A61" s="61"/>
      <c r="B61" s="62"/>
      <c r="C61" s="48" t="s">
        <v>175</v>
      </c>
      <c r="D61" s="49" t="s">
        <v>176</v>
      </c>
    </row>
    <row r="62" spans="1:4" ht="36" customHeight="1" x14ac:dyDescent="0.4">
      <c r="A62" s="57" t="s">
        <v>177</v>
      </c>
      <c r="B62" s="58" t="s">
        <v>178</v>
      </c>
      <c r="C62" s="55" t="s">
        <v>179</v>
      </c>
      <c r="D62" s="56" t="s">
        <v>180</v>
      </c>
    </row>
    <row r="63" spans="1:4" ht="36" customHeight="1" x14ac:dyDescent="0.4">
      <c r="A63" s="59"/>
      <c r="B63" s="60"/>
      <c r="C63" s="46" t="s">
        <v>181</v>
      </c>
      <c r="D63" s="47" t="s">
        <v>182</v>
      </c>
    </row>
    <row r="64" spans="1:4" ht="36" customHeight="1" x14ac:dyDescent="0.4">
      <c r="A64" s="59"/>
      <c r="B64" s="60"/>
      <c r="C64" s="46" t="s">
        <v>183</v>
      </c>
      <c r="D64" s="47" t="s">
        <v>506</v>
      </c>
    </row>
    <row r="65" spans="1:4" ht="36" customHeight="1" x14ac:dyDescent="0.4">
      <c r="A65" s="59"/>
      <c r="B65" s="60"/>
      <c r="C65" s="46" t="s">
        <v>184</v>
      </c>
      <c r="D65" s="47" t="s">
        <v>185</v>
      </c>
    </row>
    <row r="66" spans="1:4" ht="36" customHeight="1" x14ac:dyDescent="0.4">
      <c r="A66" s="59"/>
      <c r="B66" s="60"/>
      <c r="C66" s="46" t="s">
        <v>186</v>
      </c>
      <c r="D66" s="47" t="s">
        <v>507</v>
      </c>
    </row>
    <row r="67" spans="1:4" ht="36" customHeight="1" x14ac:dyDescent="0.4">
      <c r="A67" s="59"/>
      <c r="B67" s="60"/>
      <c r="C67" s="46" t="s">
        <v>187</v>
      </c>
      <c r="D67" s="47" t="s">
        <v>188</v>
      </c>
    </row>
    <row r="68" spans="1:4" ht="36" customHeight="1" x14ac:dyDescent="0.4">
      <c r="A68" s="59"/>
      <c r="B68" s="60"/>
      <c r="C68" s="46" t="s">
        <v>189</v>
      </c>
      <c r="D68" s="47" t="s">
        <v>190</v>
      </c>
    </row>
    <row r="69" spans="1:4" ht="36" customHeight="1" x14ac:dyDescent="0.4">
      <c r="A69" s="59"/>
      <c r="B69" s="60"/>
      <c r="C69" s="46" t="s">
        <v>191</v>
      </c>
      <c r="D69" s="47" t="s">
        <v>192</v>
      </c>
    </row>
    <row r="70" spans="1:4" ht="36" customHeight="1" x14ac:dyDescent="0.4">
      <c r="A70" s="59"/>
      <c r="B70" s="60"/>
      <c r="C70" s="46" t="s">
        <v>193</v>
      </c>
      <c r="D70" s="47" t="s">
        <v>194</v>
      </c>
    </row>
    <row r="71" spans="1:4" ht="36" customHeight="1" x14ac:dyDescent="0.4">
      <c r="A71" s="59"/>
      <c r="B71" s="60"/>
      <c r="C71" s="46" t="s">
        <v>195</v>
      </c>
      <c r="D71" s="47" t="s">
        <v>196</v>
      </c>
    </row>
    <row r="72" spans="1:4" ht="36" customHeight="1" x14ac:dyDescent="0.4">
      <c r="A72" s="59"/>
      <c r="B72" s="60"/>
      <c r="C72" s="46" t="s">
        <v>197</v>
      </c>
      <c r="D72" s="47" t="s">
        <v>198</v>
      </c>
    </row>
    <row r="73" spans="1:4" ht="36" customHeight="1" thickBot="1" x14ac:dyDescent="0.45">
      <c r="A73" s="61"/>
      <c r="B73" s="62"/>
      <c r="C73" s="48" t="s">
        <v>199</v>
      </c>
      <c r="D73" s="49" t="s">
        <v>200</v>
      </c>
    </row>
    <row r="74" spans="1:4" ht="36" customHeight="1" x14ac:dyDescent="0.4">
      <c r="A74" s="57" t="s">
        <v>201</v>
      </c>
      <c r="B74" s="58" t="s">
        <v>202</v>
      </c>
      <c r="C74" s="55" t="s">
        <v>203</v>
      </c>
      <c r="D74" s="56" t="s">
        <v>204</v>
      </c>
    </row>
    <row r="75" spans="1:4" ht="36" customHeight="1" x14ac:dyDescent="0.4">
      <c r="A75" s="59"/>
      <c r="B75" s="60"/>
      <c r="C75" s="46" t="s">
        <v>205</v>
      </c>
      <c r="D75" s="47" t="s">
        <v>206</v>
      </c>
    </row>
    <row r="76" spans="1:4" ht="36" customHeight="1" x14ac:dyDescent="0.4">
      <c r="A76" s="59"/>
      <c r="B76" s="60"/>
      <c r="C76" s="46" t="s">
        <v>207</v>
      </c>
      <c r="D76" s="47" t="s">
        <v>208</v>
      </c>
    </row>
    <row r="77" spans="1:4" ht="36" customHeight="1" x14ac:dyDescent="0.4">
      <c r="A77" s="59"/>
      <c r="B77" s="60"/>
      <c r="C77" s="46" t="s">
        <v>209</v>
      </c>
      <c r="D77" s="47" t="s">
        <v>210</v>
      </c>
    </row>
    <row r="78" spans="1:4" ht="36" customHeight="1" x14ac:dyDescent="0.4">
      <c r="A78" s="59"/>
      <c r="B78" s="60"/>
      <c r="C78" s="46" t="s">
        <v>211</v>
      </c>
      <c r="D78" s="47" t="s">
        <v>212</v>
      </c>
    </row>
    <row r="79" spans="1:4" ht="36" customHeight="1" x14ac:dyDescent="0.4">
      <c r="A79" s="59"/>
      <c r="B79" s="60"/>
      <c r="C79" s="46" t="s">
        <v>213</v>
      </c>
      <c r="D79" s="47" t="s">
        <v>214</v>
      </c>
    </row>
    <row r="80" spans="1:4" ht="36" customHeight="1" x14ac:dyDescent="0.4">
      <c r="A80" s="59"/>
      <c r="B80" s="60"/>
      <c r="C80" s="46" t="s">
        <v>215</v>
      </c>
      <c r="D80" s="47" t="s">
        <v>216</v>
      </c>
    </row>
    <row r="81" spans="1:4" ht="36" customHeight="1" thickBot="1" x14ac:dyDescent="0.45">
      <c r="A81" s="61"/>
      <c r="B81" s="62"/>
      <c r="C81" s="48" t="s">
        <v>217</v>
      </c>
      <c r="D81" s="49" t="s">
        <v>218</v>
      </c>
    </row>
    <row r="82" spans="1:4" ht="36" customHeight="1" x14ac:dyDescent="0.4">
      <c r="A82" s="57" t="s">
        <v>219</v>
      </c>
      <c r="B82" s="58" t="s">
        <v>220</v>
      </c>
      <c r="C82" s="55" t="s">
        <v>221</v>
      </c>
      <c r="D82" s="56" t="s">
        <v>222</v>
      </c>
    </row>
    <row r="83" spans="1:4" ht="36" customHeight="1" x14ac:dyDescent="0.4">
      <c r="A83" s="59"/>
      <c r="B83" s="60"/>
      <c r="C83" s="46" t="s">
        <v>223</v>
      </c>
      <c r="D83" s="47" t="s">
        <v>224</v>
      </c>
    </row>
    <row r="84" spans="1:4" ht="36" customHeight="1" x14ac:dyDescent="0.4">
      <c r="A84" s="59"/>
      <c r="B84" s="60"/>
      <c r="C84" s="46" t="s">
        <v>225</v>
      </c>
      <c r="D84" s="47" t="s">
        <v>226</v>
      </c>
    </row>
    <row r="85" spans="1:4" ht="36" customHeight="1" x14ac:dyDescent="0.4">
      <c r="A85" s="59"/>
      <c r="B85" s="60"/>
      <c r="C85" s="46" t="s">
        <v>227</v>
      </c>
      <c r="D85" s="47" t="s">
        <v>228</v>
      </c>
    </row>
    <row r="86" spans="1:4" ht="36" customHeight="1" x14ac:dyDescent="0.4">
      <c r="A86" s="59"/>
      <c r="B86" s="60"/>
      <c r="C86" s="46" t="s">
        <v>229</v>
      </c>
      <c r="D86" s="47" t="s">
        <v>230</v>
      </c>
    </row>
    <row r="87" spans="1:4" ht="36" customHeight="1" x14ac:dyDescent="0.4">
      <c r="A87" s="59"/>
      <c r="B87" s="60"/>
      <c r="C87" s="46" t="s">
        <v>231</v>
      </c>
      <c r="D87" s="47" t="s">
        <v>232</v>
      </c>
    </row>
    <row r="88" spans="1:4" ht="36" customHeight="1" x14ac:dyDescent="0.4">
      <c r="A88" s="59"/>
      <c r="B88" s="60"/>
      <c r="C88" s="46" t="s">
        <v>233</v>
      </c>
      <c r="D88" s="47" t="s">
        <v>234</v>
      </c>
    </row>
    <row r="89" spans="1:4" ht="36" customHeight="1" x14ac:dyDescent="0.4">
      <c r="A89" s="59"/>
      <c r="B89" s="60"/>
      <c r="C89" s="46" t="s">
        <v>235</v>
      </c>
      <c r="D89" s="47" t="s">
        <v>236</v>
      </c>
    </row>
    <row r="90" spans="1:4" ht="36" customHeight="1" x14ac:dyDescent="0.4">
      <c r="A90" s="59"/>
      <c r="B90" s="60"/>
      <c r="C90" s="46" t="s">
        <v>237</v>
      </c>
      <c r="D90" s="47" t="s">
        <v>238</v>
      </c>
    </row>
    <row r="91" spans="1:4" ht="36" customHeight="1" thickBot="1" x14ac:dyDescent="0.45">
      <c r="A91" s="61"/>
      <c r="B91" s="62"/>
      <c r="C91" s="48" t="s">
        <v>239</v>
      </c>
      <c r="D91" s="49" t="s">
        <v>240</v>
      </c>
    </row>
    <row r="92" spans="1:4" ht="36" customHeight="1" x14ac:dyDescent="0.4">
      <c r="A92" s="57" t="s">
        <v>241</v>
      </c>
      <c r="B92" s="58" t="s">
        <v>242</v>
      </c>
      <c r="C92" s="55" t="s">
        <v>243</v>
      </c>
      <c r="D92" s="56" t="s">
        <v>244</v>
      </c>
    </row>
    <row r="93" spans="1:4" ht="36" customHeight="1" x14ac:dyDescent="0.4">
      <c r="A93" s="59"/>
      <c r="B93" s="60"/>
      <c r="C93" s="46" t="s">
        <v>245</v>
      </c>
      <c r="D93" s="47" t="s">
        <v>246</v>
      </c>
    </row>
    <row r="94" spans="1:4" ht="36" customHeight="1" x14ac:dyDescent="0.4">
      <c r="A94" s="59"/>
      <c r="B94" s="60"/>
      <c r="C94" s="46" t="s">
        <v>247</v>
      </c>
      <c r="D94" s="47" t="s">
        <v>248</v>
      </c>
    </row>
    <row r="95" spans="1:4" ht="36" customHeight="1" x14ac:dyDescent="0.4">
      <c r="A95" s="59"/>
      <c r="B95" s="60"/>
      <c r="C95" s="46" t="s">
        <v>249</v>
      </c>
      <c r="D95" s="47" t="s">
        <v>250</v>
      </c>
    </row>
    <row r="96" spans="1:4" ht="36" customHeight="1" x14ac:dyDescent="0.4">
      <c r="A96" s="59"/>
      <c r="B96" s="60"/>
      <c r="C96" s="46" t="s">
        <v>251</v>
      </c>
      <c r="D96" s="47" t="s">
        <v>252</v>
      </c>
    </row>
    <row r="97" spans="1:4" ht="36" customHeight="1" x14ac:dyDescent="0.4">
      <c r="A97" s="59"/>
      <c r="B97" s="60"/>
      <c r="C97" s="46" t="s">
        <v>253</v>
      </c>
      <c r="D97" s="47" t="s">
        <v>254</v>
      </c>
    </row>
    <row r="98" spans="1:4" ht="36" customHeight="1" x14ac:dyDescent="0.4">
      <c r="A98" s="59"/>
      <c r="B98" s="60"/>
      <c r="C98" s="46" t="s">
        <v>255</v>
      </c>
      <c r="D98" s="47" t="s">
        <v>256</v>
      </c>
    </row>
    <row r="99" spans="1:4" ht="36" customHeight="1" x14ac:dyDescent="0.4">
      <c r="A99" s="59"/>
      <c r="B99" s="60"/>
      <c r="C99" s="46" t="s">
        <v>257</v>
      </c>
      <c r="D99" s="47" t="s">
        <v>258</v>
      </c>
    </row>
    <row r="100" spans="1:4" ht="36" customHeight="1" x14ac:dyDescent="0.4">
      <c r="A100" s="59"/>
      <c r="B100" s="60"/>
      <c r="C100" s="46" t="s">
        <v>259</v>
      </c>
      <c r="D100" s="47" t="s">
        <v>260</v>
      </c>
    </row>
    <row r="101" spans="1:4" ht="36" customHeight="1" thickBot="1" x14ac:dyDescent="0.45">
      <c r="A101" s="61"/>
      <c r="B101" s="62"/>
      <c r="C101" s="48" t="s">
        <v>261</v>
      </c>
      <c r="D101" s="49" t="s">
        <v>262</v>
      </c>
    </row>
    <row r="102" spans="1:4" ht="36" customHeight="1" x14ac:dyDescent="0.4">
      <c r="A102" s="57" t="s">
        <v>263</v>
      </c>
      <c r="B102" s="58" t="s">
        <v>264</v>
      </c>
      <c r="C102" s="55" t="s">
        <v>265</v>
      </c>
      <c r="D102" s="56" t="s">
        <v>266</v>
      </c>
    </row>
    <row r="103" spans="1:4" ht="36" customHeight="1" x14ac:dyDescent="0.4">
      <c r="A103" s="59"/>
      <c r="B103" s="60"/>
      <c r="C103" s="46" t="s">
        <v>267</v>
      </c>
      <c r="D103" s="47" t="s">
        <v>268</v>
      </c>
    </row>
    <row r="104" spans="1:4" ht="36" customHeight="1" x14ac:dyDescent="0.4">
      <c r="A104" s="59"/>
      <c r="B104" s="60"/>
      <c r="C104" s="46" t="s">
        <v>269</v>
      </c>
      <c r="D104" s="47" t="s">
        <v>270</v>
      </c>
    </row>
    <row r="105" spans="1:4" ht="36" customHeight="1" x14ac:dyDescent="0.4">
      <c r="A105" s="59"/>
      <c r="B105" s="60"/>
      <c r="C105" s="46" t="s">
        <v>271</v>
      </c>
      <c r="D105" s="47" t="s">
        <v>272</v>
      </c>
    </row>
    <row r="106" spans="1:4" ht="36" customHeight="1" x14ac:dyDescent="0.4">
      <c r="A106" s="59"/>
      <c r="B106" s="60"/>
      <c r="C106" s="46" t="s">
        <v>273</v>
      </c>
      <c r="D106" s="47" t="s">
        <v>274</v>
      </c>
    </row>
    <row r="107" spans="1:4" ht="36" customHeight="1" x14ac:dyDescent="0.4">
      <c r="A107" s="59"/>
      <c r="B107" s="60"/>
      <c r="C107" s="46" t="s">
        <v>275</v>
      </c>
      <c r="D107" s="47" t="s">
        <v>276</v>
      </c>
    </row>
    <row r="108" spans="1:4" ht="36" customHeight="1" x14ac:dyDescent="0.4">
      <c r="A108" s="59"/>
      <c r="B108" s="60"/>
      <c r="C108" s="46" t="s">
        <v>277</v>
      </c>
      <c r="D108" s="47" t="s">
        <v>278</v>
      </c>
    </row>
    <row r="109" spans="1:4" ht="36" customHeight="1" x14ac:dyDescent="0.4">
      <c r="A109" s="59"/>
      <c r="B109" s="60"/>
      <c r="C109" s="46" t="s">
        <v>279</v>
      </c>
      <c r="D109" s="47" t="s">
        <v>280</v>
      </c>
    </row>
    <row r="110" spans="1:4" ht="36" customHeight="1" x14ac:dyDescent="0.4">
      <c r="A110" s="59"/>
      <c r="B110" s="60"/>
      <c r="C110" s="46" t="s">
        <v>281</v>
      </c>
      <c r="D110" s="47" t="s">
        <v>282</v>
      </c>
    </row>
    <row r="111" spans="1:4" ht="36" customHeight="1" x14ac:dyDescent="0.4">
      <c r="A111" s="59"/>
      <c r="B111" s="60"/>
      <c r="C111" s="46" t="s">
        <v>283</v>
      </c>
      <c r="D111" s="47" t="s">
        <v>284</v>
      </c>
    </row>
    <row r="112" spans="1:4" ht="36" customHeight="1" thickBot="1" x14ac:dyDescent="0.45">
      <c r="A112" s="61"/>
      <c r="B112" s="62"/>
      <c r="C112" s="48" t="s">
        <v>285</v>
      </c>
      <c r="D112" s="49" t="s">
        <v>286</v>
      </c>
    </row>
    <row r="113" spans="1:4" ht="36" customHeight="1" x14ac:dyDescent="0.4">
      <c r="A113" s="57" t="s">
        <v>287</v>
      </c>
      <c r="B113" s="58" t="s">
        <v>288</v>
      </c>
      <c r="C113" s="55" t="s">
        <v>289</v>
      </c>
      <c r="D113" s="56" t="s">
        <v>290</v>
      </c>
    </row>
    <row r="114" spans="1:4" ht="36" customHeight="1" x14ac:dyDescent="0.4">
      <c r="A114" s="59"/>
      <c r="B114" s="60"/>
      <c r="C114" s="46" t="s">
        <v>291</v>
      </c>
      <c r="D114" s="47" t="s">
        <v>292</v>
      </c>
    </row>
    <row r="115" spans="1:4" ht="36" customHeight="1" x14ac:dyDescent="0.4">
      <c r="A115" s="59"/>
      <c r="B115" s="60"/>
      <c r="C115" s="46" t="s">
        <v>293</v>
      </c>
      <c r="D115" s="47" t="s">
        <v>294</v>
      </c>
    </row>
    <row r="116" spans="1:4" ht="36" customHeight="1" x14ac:dyDescent="0.4">
      <c r="A116" s="59"/>
      <c r="B116" s="60"/>
      <c r="C116" s="46" t="s">
        <v>295</v>
      </c>
      <c r="D116" s="47" t="s">
        <v>296</v>
      </c>
    </row>
    <row r="117" spans="1:4" ht="36" customHeight="1" thickBot="1" x14ac:dyDescent="0.45">
      <c r="A117" s="61"/>
      <c r="B117" s="62"/>
      <c r="C117" s="48" t="s">
        <v>297</v>
      </c>
      <c r="D117" s="49" t="s">
        <v>298</v>
      </c>
    </row>
    <row r="118" spans="1:4" ht="36" customHeight="1" x14ac:dyDescent="0.4">
      <c r="A118" s="57" t="s">
        <v>299</v>
      </c>
      <c r="B118" s="58" t="s">
        <v>300</v>
      </c>
      <c r="C118" s="55" t="s">
        <v>301</v>
      </c>
      <c r="D118" s="56" t="s">
        <v>302</v>
      </c>
    </row>
    <row r="119" spans="1:4" ht="36" customHeight="1" x14ac:dyDescent="0.4">
      <c r="A119" s="59"/>
      <c r="B119" s="60"/>
      <c r="C119" s="46" t="s">
        <v>303</v>
      </c>
      <c r="D119" s="47" t="s">
        <v>304</v>
      </c>
    </row>
    <row r="120" spans="1:4" ht="36" customHeight="1" x14ac:dyDescent="0.4">
      <c r="A120" s="59"/>
      <c r="B120" s="60"/>
      <c r="C120" s="46" t="s">
        <v>305</v>
      </c>
      <c r="D120" s="47" t="s">
        <v>306</v>
      </c>
    </row>
    <row r="121" spans="1:4" ht="36" customHeight="1" x14ac:dyDescent="0.4">
      <c r="A121" s="59"/>
      <c r="B121" s="60"/>
      <c r="C121" s="46" t="s">
        <v>307</v>
      </c>
      <c r="D121" s="47" t="s">
        <v>308</v>
      </c>
    </row>
    <row r="122" spans="1:4" ht="36" customHeight="1" x14ac:dyDescent="0.4">
      <c r="A122" s="59"/>
      <c r="B122" s="60"/>
      <c r="C122" s="46" t="s">
        <v>309</v>
      </c>
      <c r="D122" s="47" t="s">
        <v>310</v>
      </c>
    </row>
    <row r="123" spans="1:4" ht="36" customHeight="1" x14ac:dyDescent="0.4">
      <c r="A123" s="59"/>
      <c r="B123" s="60"/>
      <c r="C123" s="46" t="s">
        <v>311</v>
      </c>
      <c r="D123" s="47" t="s">
        <v>312</v>
      </c>
    </row>
    <row r="124" spans="1:4" ht="36" customHeight="1" x14ac:dyDescent="0.4">
      <c r="A124" s="59"/>
      <c r="B124" s="60"/>
      <c r="C124" s="46" t="s">
        <v>313</v>
      </c>
      <c r="D124" s="47" t="s">
        <v>314</v>
      </c>
    </row>
    <row r="125" spans="1:4" ht="36" customHeight="1" x14ac:dyDescent="0.4">
      <c r="A125" s="59"/>
      <c r="B125" s="60"/>
      <c r="C125" s="46" t="s">
        <v>315</v>
      </c>
      <c r="D125" s="47" t="s">
        <v>316</v>
      </c>
    </row>
    <row r="126" spans="1:4" ht="36" customHeight="1" x14ac:dyDescent="0.4">
      <c r="A126" s="59"/>
      <c r="B126" s="60"/>
      <c r="C126" s="46" t="s">
        <v>317</v>
      </c>
      <c r="D126" s="47" t="s">
        <v>318</v>
      </c>
    </row>
    <row r="127" spans="1:4" ht="36" customHeight="1" thickBot="1" x14ac:dyDescent="0.45">
      <c r="A127" s="61"/>
      <c r="B127" s="62"/>
      <c r="C127" s="48" t="s">
        <v>319</v>
      </c>
      <c r="D127" s="49" t="s">
        <v>320</v>
      </c>
    </row>
    <row r="128" spans="1:4" ht="36" customHeight="1" x14ac:dyDescent="0.4">
      <c r="A128" s="57" t="s">
        <v>321</v>
      </c>
      <c r="B128" s="58" t="s">
        <v>322</v>
      </c>
      <c r="C128" s="55" t="s">
        <v>323</v>
      </c>
      <c r="D128" s="56" t="s">
        <v>324</v>
      </c>
    </row>
    <row r="129" spans="1:4" ht="36" customHeight="1" x14ac:dyDescent="0.4">
      <c r="A129" s="59"/>
      <c r="B129" s="60"/>
      <c r="C129" s="46" t="s">
        <v>325</v>
      </c>
      <c r="D129" s="47" t="s">
        <v>326</v>
      </c>
    </row>
    <row r="130" spans="1:4" ht="36" customHeight="1" x14ac:dyDescent="0.4">
      <c r="A130" s="59"/>
      <c r="B130" s="60"/>
      <c r="C130" s="46" t="s">
        <v>327</v>
      </c>
      <c r="D130" s="47" t="s">
        <v>328</v>
      </c>
    </row>
    <row r="131" spans="1:4" ht="36" customHeight="1" x14ac:dyDescent="0.4">
      <c r="A131" s="59"/>
      <c r="B131" s="60"/>
      <c r="C131" s="46" t="s">
        <v>329</v>
      </c>
      <c r="D131" s="47" t="s">
        <v>330</v>
      </c>
    </row>
    <row r="132" spans="1:4" ht="36" customHeight="1" x14ac:dyDescent="0.4">
      <c r="A132" s="59"/>
      <c r="B132" s="60"/>
      <c r="C132" s="46" t="s">
        <v>331</v>
      </c>
      <c r="D132" s="47" t="s">
        <v>332</v>
      </c>
    </row>
    <row r="133" spans="1:4" ht="36" customHeight="1" x14ac:dyDescent="0.4">
      <c r="A133" s="59"/>
      <c r="B133" s="60"/>
      <c r="C133" s="46" t="s">
        <v>333</v>
      </c>
      <c r="D133" s="47" t="s">
        <v>334</v>
      </c>
    </row>
    <row r="134" spans="1:4" ht="36" customHeight="1" x14ac:dyDescent="0.4">
      <c r="A134" s="59"/>
      <c r="B134" s="60"/>
      <c r="C134" s="46" t="s">
        <v>335</v>
      </c>
      <c r="D134" s="47" t="s">
        <v>336</v>
      </c>
    </row>
    <row r="135" spans="1:4" ht="36" customHeight="1" x14ac:dyDescent="0.4">
      <c r="A135" s="59"/>
      <c r="B135" s="60"/>
      <c r="C135" s="46" t="s">
        <v>337</v>
      </c>
      <c r="D135" s="47" t="s">
        <v>338</v>
      </c>
    </row>
    <row r="136" spans="1:4" ht="36" customHeight="1" x14ac:dyDescent="0.4">
      <c r="A136" s="59"/>
      <c r="B136" s="60"/>
      <c r="C136" s="46" t="s">
        <v>339</v>
      </c>
      <c r="D136" s="47" t="s">
        <v>340</v>
      </c>
    </row>
    <row r="137" spans="1:4" ht="36" customHeight="1" x14ac:dyDescent="0.4">
      <c r="A137" s="59"/>
      <c r="B137" s="60"/>
      <c r="C137" s="46" t="s">
        <v>341</v>
      </c>
      <c r="D137" s="47" t="s">
        <v>342</v>
      </c>
    </row>
    <row r="138" spans="1:4" ht="36" customHeight="1" x14ac:dyDescent="0.4">
      <c r="A138" s="59"/>
      <c r="B138" s="60"/>
      <c r="C138" s="46" t="s">
        <v>343</v>
      </c>
      <c r="D138" s="47" t="s">
        <v>344</v>
      </c>
    </row>
    <row r="139" spans="1:4" ht="36" customHeight="1" thickBot="1" x14ac:dyDescent="0.45">
      <c r="A139" s="61"/>
      <c r="B139" s="62"/>
      <c r="C139" s="48" t="s">
        <v>345</v>
      </c>
      <c r="D139" s="49" t="s">
        <v>346</v>
      </c>
    </row>
    <row r="140" spans="1:4" ht="36" customHeight="1" x14ac:dyDescent="0.4">
      <c r="A140" s="57" t="s">
        <v>347</v>
      </c>
      <c r="B140" s="58" t="s">
        <v>348</v>
      </c>
      <c r="C140" s="55" t="s">
        <v>349</v>
      </c>
      <c r="D140" s="56" t="s">
        <v>350</v>
      </c>
    </row>
    <row r="141" spans="1:4" ht="36" customHeight="1" x14ac:dyDescent="0.4">
      <c r="A141" s="59"/>
      <c r="B141" s="60"/>
      <c r="C141" s="46" t="s">
        <v>351</v>
      </c>
      <c r="D141" s="47" t="s">
        <v>352</v>
      </c>
    </row>
    <row r="142" spans="1:4" ht="36" customHeight="1" x14ac:dyDescent="0.4">
      <c r="A142" s="59"/>
      <c r="B142" s="60"/>
      <c r="C142" s="46" t="s">
        <v>353</v>
      </c>
      <c r="D142" s="47" t="s">
        <v>354</v>
      </c>
    </row>
    <row r="143" spans="1:4" ht="36" customHeight="1" x14ac:dyDescent="0.4">
      <c r="A143" s="59"/>
      <c r="B143" s="60"/>
      <c r="C143" s="46" t="s">
        <v>355</v>
      </c>
      <c r="D143" s="47" t="s">
        <v>356</v>
      </c>
    </row>
    <row r="144" spans="1:4" ht="36" customHeight="1" x14ac:dyDescent="0.4">
      <c r="A144" s="59"/>
      <c r="B144" s="60"/>
      <c r="C144" s="46" t="s">
        <v>357</v>
      </c>
      <c r="D144" s="47" t="s">
        <v>358</v>
      </c>
    </row>
    <row r="145" spans="1:4" ht="36" customHeight="1" x14ac:dyDescent="0.4">
      <c r="A145" s="59"/>
      <c r="B145" s="60"/>
      <c r="C145" s="46" t="s">
        <v>359</v>
      </c>
      <c r="D145" s="47" t="s">
        <v>360</v>
      </c>
    </row>
    <row r="146" spans="1:4" ht="36" customHeight="1" x14ac:dyDescent="0.4">
      <c r="A146" s="59"/>
      <c r="B146" s="60"/>
      <c r="C146" s="46" t="s">
        <v>361</v>
      </c>
      <c r="D146" s="47" t="s">
        <v>362</v>
      </c>
    </row>
    <row r="147" spans="1:4" ht="36" customHeight="1" x14ac:dyDescent="0.4">
      <c r="A147" s="59"/>
      <c r="B147" s="60"/>
      <c r="C147" s="46" t="s">
        <v>363</v>
      </c>
      <c r="D147" s="47" t="s">
        <v>364</v>
      </c>
    </row>
    <row r="148" spans="1:4" ht="36" customHeight="1" x14ac:dyDescent="0.4">
      <c r="A148" s="59"/>
      <c r="B148" s="60"/>
      <c r="C148" s="46" t="s">
        <v>365</v>
      </c>
      <c r="D148" s="47" t="s">
        <v>366</v>
      </c>
    </row>
    <row r="149" spans="1:4" ht="36" customHeight="1" x14ac:dyDescent="0.4">
      <c r="A149" s="59"/>
      <c r="B149" s="60"/>
      <c r="C149" s="46" t="s">
        <v>367</v>
      </c>
      <c r="D149" s="47" t="s">
        <v>368</v>
      </c>
    </row>
    <row r="150" spans="1:4" ht="36" customHeight="1" x14ac:dyDescent="0.4">
      <c r="A150" s="59"/>
      <c r="B150" s="60"/>
      <c r="C150" s="46" t="s">
        <v>369</v>
      </c>
      <c r="D150" s="47" t="s">
        <v>370</v>
      </c>
    </row>
    <row r="151" spans="1:4" ht="36" customHeight="1" thickBot="1" x14ac:dyDescent="0.45">
      <c r="A151" s="61"/>
      <c r="B151" s="62"/>
      <c r="C151" s="48" t="s">
        <v>371</v>
      </c>
      <c r="D151" s="49" t="s">
        <v>372</v>
      </c>
    </row>
    <row r="152" spans="1:4" ht="36" customHeight="1" x14ac:dyDescent="0.4">
      <c r="A152" s="59" t="s">
        <v>373</v>
      </c>
      <c r="B152" s="60" t="s">
        <v>374</v>
      </c>
      <c r="C152" s="50" t="s">
        <v>375</v>
      </c>
      <c r="D152" s="51" t="s">
        <v>376</v>
      </c>
    </row>
    <row r="153" spans="1:4" ht="36" customHeight="1" x14ac:dyDescent="0.4">
      <c r="A153" s="59"/>
      <c r="B153" s="60"/>
      <c r="C153" s="46" t="s">
        <v>377</v>
      </c>
      <c r="D153" s="47" t="s">
        <v>378</v>
      </c>
    </row>
    <row r="154" spans="1:4" ht="36" customHeight="1" x14ac:dyDescent="0.4">
      <c r="A154" s="59"/>
      <c r="B154" s="60"/>
      <c r="C154" s="46" t="s">
        <v>379</v>
      </c>
      <c r="D154" s="47" t="s">
        <v>380</v>
      </c>
    </row>
    <row r="155" spans="1:4" ht="36" customHeight="1" x14ac:dyDescent="0.4">
      <c r="A155" s="59"/>
      <c r="B155" s="60"/>
      <c r="C155" s="46" t="s">
        <v>381</v>
      </c>
      <c r="D155" s="47" t="s">
        <v>382</v>
      </c>
    </row>
    <row r="156" spans="1:4" ht="36" customHeight="1" x14ac:dyDescent="0.4">
      <c r="A156" s="59"/>
      <c r="B156" s="60"/>
      <c r="C156" s="46" t="s">
        <v>383</v>
      </c>
      <c r="D156" s="47" t="s">
        <v>384</v>
      </c>
    </row>
    <row r="157" spans="1:4" ht="36" customHeight="1" x14ac:dyDescent="0.4">
      <c r="A157" s="59"/>
      <c r="B157" s="60"/>
      <c r="C157" s="46" t="s">
        <v>385</v>
      </c>
      <c r="D157" s="47" t="s">
        <v>386</v>
      </c>
    </row>
    <row r="158" spans="1:4" ht="36" customHeight="1" x14ac:dyDescent="0.4">
      <c r="A158" s="59"/>
      <c r="B158" s="60"/>
      <c r="C158" s="46" t="s">
        <v>387</v>
      </c>
      <c r="D158" s="47" t="s">
        <v>388</v>
      </c>
    </row>
    <row r="159" spans="1:4" ht="36" customHeight="1" x14ac:dyDescent="0.4">
      <c r="A159" s="59"/>
      <c r="B159" s="60"/>
      <c r="C159" s="46" t="s">
        <v>389</v>
      </c>
      <c r="D159" s="47" t="s">
        <v>390</v>
      </c>
    </row>
    <row r="160" spans="1:4" ht="36" customHeight="1" x14ac:dyDescent="0.4">
      <c r="A160" s="59"/>
      <c r="B160" s="60"/>
      <c r="C160" s="46" t="s">
        <v>391</v>
      </c>
      <c r="D160" s="47" t="s">
        <v>392</v>
      </c>
    </row>
    <row r="161" spans="1:4" ht="36" customHeight="1" x14ac:dyDescent="0.4">
      <c r="A161" s="59"/>
      <c r="B161" s="60"/>
      <c r="C161" s="46" t="s">
        <v>393</v>
      </c>
      <c r="D161" s="47" t="s">
        <v>394</v>
      </c>
    </row>
    <row r="162" spans="1:4" ht="36" customHeight="1" x14ac:dyDescent="0.4">
      <c r="A162" s="59"/>
      <c r="B162" s="60"/>
      <c r="C162" s="46" t="s">
        <v>395</v>
      </c>
      <c r="D162" s="47" t="s">
        <v>396</v>
      </c>
    </row>
    <row r="163" spans="1:4" ht="36" customHeight="1" x14ac:dyDescent="0.4">
      <c r="A163" s="59"/>
      <c r="B163" s="60"/>
      <c r="C163" s="46" t="s">
        <v>397</v>
      </c>
      <c r="D163" s="47" t="s">
        <v>398</v>
      </c>
    </row>
    <row r="164" spans="1:4" ht="36" customHeight="1" x14ac:dyDescent="0.4">
      <c r="A164" s="59"/>
      <c r="B164" s="60"/>
      <c r="C164" s="46" t="s">
        <v>399</v>
      </c>
      <c r="D164" s="47" t="s">
        <v>400</v>
      </c>
    </row>
    <row r="165" spans="1:4" ht="36" customHeight="1" x14ac:dyDescent="0.4">
      <c r="A165" s="59"/>
      <c r="B165" s="60"/>
      <c r="C165" s="46" t="s">
        <v>401</v>
      </c>
      <c r="D165" s="47" t="s">
        <v>402</v>
      </c>
    </row>
    <row r="166" spans="1:4" ht="36" customHeight="1" x14ac:dyDescent="0.4">
      <c r="A166" s="59"/>
      <c r="B166" s="60"/>
      <c r="C166" s="46" t="s">
        <v>403</v>
      </c>
      <c r="D166" s="47" t="s">
        <v>404</v>
      </c>
    </row>
    <row r="167" spans="1:4" ht="36" customHeight="1" x14ac:dyDescent="0.4">
      <c r="A167" s="59"/>
      <c r="B167" s="60"/>
      <c r="C167" s="46" t="s">
        <v>405</v>
      </c>
      <c r="D167" s="47" t="s">
        <v>406</v>
      </c>
    </row>
    <row r="168" spans="1:4" ht="36" customHeight="1" x14ac:dyDescent="0.4">
      <c r="A168" s="59"/>
      <c r="B168" s="60"/>
      <c r="C168" s="46" t="s">
        <v>407</v>
      </c>
      <c r="D168" s="47" t="s">
        <v>408</v>
      </c>
    </row>
    <row r="169" spans="1:4" ht="36" customHeight="1" x14ac:dyDescent="0.4">
      <c r="A169" s="59"/>
      <c r="B169" s="60"/>
      <c r="C169" s="46" t="s">
        <v>409</v>
      </c>
      <c r="D169" s="47" t="s">
        <v>410</v>
      </c>
    </row>
    <row r="170" spans="1:4" ht="36" customHeight="1" thickBot="1" x14ac:dyDescent="0.45">
      <c r="A170" s="61"/>
      <c r="B170" s="62"/>
      <c r="C170" s="48" t="s">
        <v>411</v>
      </c>
      <c r="D170" s="49" t="s">
        <v>412</v>
      </c>
    </row>
  </sheetData>
  <phoneticPr fontId="1"/>
  <hyperlinks>
    <hyperlink ref="F1" location="'【記入例】概要と三側面 '!A1" display="「【記入例 】概要と三側面」へ戻る"/>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A1:J21"/>
  <sheetViews>
    <sheetView workbookViewId="0">
      <selection activeCell="D6" sqref="D6"/>
    </sheetView>
  </sheetViews>
  <sheetFormatPr defaultRowHeight="18.75" x14ac:dyDescent="0.4"/>
  <cols>
    <col min="2" max="9" width="16.75" customWidth="1"/>
  </cols>
  <sheetData>
    <row r="1" spans="1:10" x14ac:dyDescent="0.4">
      <c r="B1" t="s">
        <v>496</v>
      </c>
      <c r="C1" t="s">
        <v>422</v>
      </c>
      <c r="D1" t="s">
        <v>421</v>
      </c>
      <c r="E1" t="s">
        <v>424</v>
      </c>
      <c r="F1" t="s">
        <v>425</v>
      </c>
      <c r="G1" t="s">
        <v>427</v>
      </c>
      <c r="H1" t="s">
        <v>429</v>
      </c>
      <c r="I1" t="s">
        <v>430</v>
      </c>
    </row>
    <row r="2" spans="1:10" x14ac:dyDescent="0.4">
      <c r="A2" t="s">
        <v>434</v>
      </c>
      <c r="B2" t="s">
        <v>445</v>
      </c>
      <c r="C2" t="s">
        <v>445</v>
      </c>
      <c r="D2" t="s">
        <v>445</v>
      </c>
      <c r="E2" t="s">
        <v>450</v>
      </c>
      <c r="F2" t="s">
        <v>445</v>
      </c>
      <c r="G2" t="s">
        <v>445</v>
      </c>
      <c r="H2" t="s">
        <v>445</v>
      </c>
      <c r="I2" t="s">
        <v>445</v>
      </c>
      <c r="J2" t="s">
        <v>445</v>
      </c>
    </row>
    <row r="3" spans="1:10" x14ac:dyDescent="0.4">
      <c r="A3" t="s">
        <v>435</v>
      </c>
      <c r="B3" t="s">
        <v>446</v>
      </c>
      <c r="C3" t="s">
        <v>446</v>
      </c>
      <c r="D3" t="s">
        <v>447</v>
      </c>
      <c r="E3" t="s">
        <v>452</v>
      </c>
      <c r="F3" t="s">
        <v>447</v>
      </c>
      <c r="G3" t="s">
        <v>446</v>
      </c>
      <c r="H3" t="s">
        <v>446</v>
      </c>
      <c r="I3" t="s">
        <v>446</v>
      </c>
      <c r="J3" t="s">
        <v>446</v>
      </c>
    </row>
    <row r="4" spans="1:10" x14ac:dyDescent="0.4">
      <c r="A4" t="s">
        <v>436</v>
      </c>
      <c r="B4" t="s">
        <v>447</v>
      </c>
      <c r="C4" t="s">
        <v>453</v>
      </c>
      <c r="D4" t="s">
        <v>448</v>
      </c>
      <c r="F4" t="s">
        <v>450</v>
      </c>
      <c r="G4" t="s">
        <v>497</v>
      </c>
      <c r="H4" t="s">
        <v>447</v>
      </c>
      <c r="I4" t="s">
        <v>447</v>
      </c>
      <c r="J4" t="s">
        <v>453</v>
      </c>
    </row>
    <row r="5" spans="1:10" x14ac:dyDescent="0.4">
      <c r="A5" t="s">
        <v>438</v>
      </c>
      <c r="B5" t="s">
        <v>448</v>
      </c>
      <c r="C5" t="s">
        <v>447</v>
      </c>
      <c r="D5" t="s">
        <v>449</v>
      </c>
      <c r="F5" t="s">
        <v>452</v>
      </c>
      <c r="G5" t="s">
        <v>447</v>
      </c>
      <c r="H5" t="s">
        <v>448</v>
      </c>
      <c r="I5" t="s">
        <v>448</v>
      </c>
      <c r="J5" t="s">
        <v>454</v>
      </c>
    </row>
    <row r="6" spans="1:10" x14ac:dyDescent="0.4">
      <c r="B6" t="s">
        <v>449</v>
      </c>
      <c r="C6" t="s">
        <v>448</v>
      </c>
      <c r="D6" t="s">
        <v>450</v>
      </c>
      <c r="G6" t="s">
        <v>448</v>
      </c>
      <c r="H6" t="s">
        <v>450</v>
      </c>
      <c r="I6" t="s">
        <v>450</v>
      </c>
      <c r="J6" t="s">
        <v>455</v>
      </c>
    </row>
    <row r="7" spans="1:10" x14ac:dyDescent="0.4">
      <c r="B7" t="s">
        <v>450</v>
      </c>
      <c r="C7" t="s">
        <v>449</v>
      </c>
      <c r="D7" t="s">
        <v>451</v>
      </c>
      <c r="G7" t="s">
        <v>450</v>
      </c>
      <c r="I7" t="s">
        <v>452</v>
      </c>
      <c r="J7" t="s">
        <v>447</v>
      </c>
    </row>
    <row r="8" spans="1:10" x14ac:dyDescent="0.4">
      <c r="B8" t="s">
        <v>452</v>
      </c>
      <c r="C8" t="s">
        <v>450</v>
      </c>
      <c r="D8" t="s">
        <v>452</v>
      </c>
      <c r="G8" t="s">
        <v>452</v>
      </c>
      <c r="J8" t="s">
        <v>448</v>
      </c>
    </row>
    <row r="9" spans="1:10" x14ac:dyDescent="0.4">
      <c r="C9" t="s">
        <v>452</v>
      </c>
      <c r="J9" t="s">
        <v>449</v>
      </c>
    </row>
    <row r="10" spans="1:10" x14ac:dyDescent="0.4">
      <c r="J10" t="s">
        <v>456</v>
      </c>
    </row>
    <row r="11" spans="1:10" x14ac:dyDescent="0.4">
      <c r="J11" t="s">
        <v>457</v>
      </c>
    </row>
    <row r="12" spans="1:10" x14ac:dyDescent="0.4">
      <c r="J12" t="s">
        <v>450</v>
      </c>
    </row>
    <row r="13" spans="1:10" x14ac:dyDescent="0.4">
      <c r="J13" t="s">
        <v>451</v>
      </c>
    </row>
    <row r="14" spans="1:10" x14ac:dyDescent="0.4">
      <c r="J14" t="s">
        <v>458</v>
      </c>
    </row>
    <row r="15" spans="1:10" x14ac:dyDescent="0.4">
      <c r="J15" t="s">
        <v>459</v>
      </c>
    </row>
    <row r="16" spans="1:10" x14ac:dyDescent="0.4">
      <c r="J16" t="s">
        <v>460</v>
      </c>
    </row>
    <row r="17" spans="10:10" x14ac:dyDescent="0.4">
      <c r="J17" t="s">
        <v>452</v>
      </c>
    </row>
    <row r="18" spans="10:10" x14ac:dyDescent="0.4">
      <c r="J18" t="s">
        <v>461</v>
      </c>
    </row>
    <row r="19" spans="10:10" x14ac:dyDescent="0.4">
      <c r="J19" t="s">
        <v>462</v>
      </c>
    </row>
    <row r="20" spans="10:10" x14ac:dyDescent="0.4">
      <c r="J20" t="s">
        <v>463</v>
      </c>
    </row>
    <row r="21" spans="10:10" x14ac:dyDescent="0.4">
      <c r="J21" t="s">
        <v>464</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sheetPr>
  <dimension ref="A1:L2"/>
  <sheetViews>
    <sheetView workbookViewId="0">
      <selection activeCell="D6" sqref="D6"/>
    </sheetView>
  </sheetViews>
  <sheetFormatPr defaultRowHeight="18.75" x14ac:dyDescent="0.4"/>
  <sheetData>
    <row r="1" spans="1:12" x14ac:dyDescent="0.4">
      <c r="A1" t="s">
        <v>20</v>
      </c>
      <c r="B1" t="s">
        <v>18</v>
      </c>
      <c r="C1" t="s">
        <v>19</v>
      </c>
      <c r="D1" t="s">
        <v>15</v>
      </c>
      <c r="E1" t="s">
        <v>16</v>
      </c>
      <c r="F1" t="s">
        <v>17</v>
      </c>
      <c r="G1" t="str">
        <f>事業計画!A4</f>
        <v>SDGs活動
現状</v>
      </c>
      <c r="H1" t="str">
        <f>事業計画!A5</f>
        <v>プロジェクト
普及計画</v>
      </c>
      <c r="I1" t="str">
        <f>事業計画!A6</f>
        <v>プロジェクト
目標</v>
      </c>
      <c r="J1" t="str">
        <f>事業計画!A7</f>
        <v>プロジェクト
想定効果</v>
      </c>
      <c r="K1" t="s">
        <v>37</v>
      </c>
      <c r="L1" t="s">
        <v>38</v>
      </c>
    </row>
    <row r="2" spans="1:12" x14ac:dyDescent="0.4">
      <c r="A2">
        <f>概要と三側面!B3</f>
        <v>0</v>
      </c>
      <c r="B2" t="e">
        <f>概要と三側面!#REF!</f>
        <v>#REF!</v>
      </c>
      <c r="C2">
        <f>概要と三側面!B4</f>
        <v>0</v>
      </c>
      <c r="D2">
        <f>概要と三側面!B21</f>
        <v>0</v>
      </c>
      <c r="E2">
        <f>概要と三側面!B22</f>
        <v>0</v>
      </c>
      <c r="F2">
        <f>概要と三側面!B23</f>
        <v>0</v>
      </c>
      <c r="G2">
        <f>事業計画!B4</f>
        <v>0</v>
      </c>
      <c r="H2">
        <f>事業計画!B5</f>
        <v>0</v>
      </c>
      <c r="I2">
        <f>事業計画!B6</f>
        <v>0</v>
      </c>
      <c r="J2">
        <f>事業計画!B7</f>
        <v>0</v>
      </c>
      <c r="K2" s="45">
        <f>収支予算!$D$6</f>
        <v>0</v>
      </c>
      <c r="L2" s="45">
        <f>収支予算!$D$55</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39997558519241921"/>
    <pageSetUpPr fitToPage="1"/>
  </sheetPr>
  <dimension ref="A1:F8"/>
  <sheetViews>
    <sheetView workbookViewId="0">
      <selection activeCell="B4" sqref="B4:E7"/>
    </sheetView>
  </sheetViews>
  <sheetFormatPr defaultRowHeight="18.75" x14ac:dyDescent="0.4"/>
  <cols>
    <col min="1" max="1" width="12.5" customWidth="1"/>
    <col min="2" max="5" width="20" customWidth="1"/>
  </cols>
  <sheetData>
    <row r="1" spans="1:6" x14ac:dyDescent="0.4">
      <c r="A1" s="248" t="s">
        <v>416</v>
      </c>
      <c r="B1" s="248"/>
      <c r="C1" s="248"/>
      <c r="D1" s="248"/>
      <c r="E1" s="248"/>
    </row>
    <row r="2" spans="1:6" x14ac:dyDescent="0.4">
      <c r="A2" s="1"/>
      <c r="B2" s="1"/>
      <c r="C2" s="1"/>
      <c r="D2" s="1"/>
      <c r="E2" s="1"/>
    </row>
    <row r="3" spans="1:6" ht="19.5" thickBot="1" x14ac:dyDescent="0.45">
      <c r="A3" t="s">
        <v>30</v>
      </c>
    </row>
    <row r="4" spans="1:6" ht="111.75" customHeight="1" thickBot="1" x14ac:dyDescent="0.45">
      <c r="A4" s="15" t="s">
        <v>502</v>
      </c>
      <c r="B4" s="244"/>
      <c r="C4" s="244"/>
      <c r="D4" s="244"/>
      <c r="E4" s="245"/>
      <c r="F4">
        <f>LEN(B4)</f>
        <v>0</v>
      </c>
    </row>
    <row r="5" spans="1:6" ht="111.75" customHeight="1" thickBot="1" x14ac:dyDescent="0.45">
      <c r="A5" s="15" t="s">
        <v>414</v>
      </c>
      <c r="B5" s="244"/>
      <c r="C5" s="244"/>
      <c r="D5" s="244"/>
      <c r="E5" s="245"/>
      <c r="F5">
        <f t="shared" ref="F5:F7" si="0">LEN(B5)</f>
        <v>0</v>
      </c>
    </row>
    <row r="6" spans="1:6" ht="111.75" customHeight="1" thickBot="1" x14ac:dyDescent="0.45">
      <c r="A6" s="36" t="s">
        <v>29</v>
      </c>
      <c r="B6" s="246"/>
      <c r="C6" s="246"/>
      <c r="D6" s="246"/>
      <c r="E6" s="247"/>
      <c r="F6">
        <f t="shared" si="0"/>
        <v>0</v>
      </c>
    </row>
    <row r="7" spans="1:6" ht="111.75" customHeight="1" thickBot="1" x14ac:dyDescent="0.45">
      <c r="A7" s="36" t="s">
        <v>28</v>
      </c>
      <c r="B7" s="249"/>
      <c r="C7" s="250"/>
      <c r="D7" s="250"/>
      <c r="E7" s="251"/>
      <c r="F7">
        <f t="shared" si="0"/>
        <v>0</v>
      </c>
    </row>
    <row r="8" spans="1:6" s="31" customFormat="1" ht="18.75" customHeight="1" x14ac:dyDescent="0.4"/>
  </sheetData>
  <sheetProtection algorithmName="SHA-512" hashValue="xwbkvIqg/VE5jLl3wMSgnOX+xO7N/4whSHXUmStuJq5iQ6nTzuHjVGJrpM8O6jtGNs7lGJIlJJqYYua608ir+A==" saltValue="x/0cYur3Q1+HCVOiGJQlNA==" spinCount="100000" sheet="1" objects="1" scenarios="1"/>
  <protectedRanges>
    <protectedRange sqref="B4:E7" name="範囲1"/>
  </protectedRanges>
  <mergeCells count="5">
    <mergeCell ref="A1:E1"/>
    <mergeCell ref="B4:E4"/>
    <mergeCell ref="B5:E5"/>
    <mergeCell ref="B6:E6"/>
    <mergeCell ref="B7:E7"/>
  </mergeCells>
  <phoneticPr fontId="1"/>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39997558519241921"/>
    <pageSetUpPr fitToPage="1"/>
  </sheetPr>
  <dimension ref="A1:C32"/>
  <sheetViews>
    <sheetView workbookViewId="0">
      <selection activeCell="B5" sqref="B5"/>
    </sheetView>
  </sheetViews>
  <sheetFormatPr defaultRowHeight="18.75" x14ac:dyDescent="0.4"/>
  <cols>
    <col min="1" max="1" width="12.5" style="159" customWidth="1"/>
    <col min="2" max="2" width="20" style="159" customWidth="1"/>
    <col min="3" max="3" width="56" customWidth="1"/>
    <col min="6" max="6" width="10" bestFit="1" customWidth="1"/>
  </cols>
  <sheetData>
    <row r="1" spans="1:3" x14ac:dyDescent="0.4">
      <c r="A1" s="248" t="s">
        <v>416</v>
      </c>
      <c r="B1" s="248"/>
      <c r="C1" s="248"/>
    </row>
    <row r="2" spans="1:3" ht="19.5" thickBot="1" x14ac:dyDescent="0.45">
      <c r="C2" s="159"/>
    </row>
    <row r="3" spans="1:3" ht="19.5" thickBot="1" x14ac:dyDescent="0.45">
      <c r="A3" s="13" t="s">
        <v>532</v>
      </c>
      <c r="B3" s="162" t="s">
        <v>533</v>
      </c>
      <c r="C3" s="163" t="s">
        <v>31</v>
      </c>
    </row>
    <row r="4" spans="1:3" x14ac:dyDescent="0.4">
      <c r="A4" s="173">
        <f>IF(B4&lt;&gt;"",YEAR(B4)-2018+IF(MONTH(B4)&lt;4,-1,0),"")</f>
        <v>7</v>
      </c>
      <c r="B4" s="164">
        <v>45748</v>
      </c>
      <c r="C4" s="165"/>
    </row>
    <row r="5" spans="1:3" x14ac:dyDescent="0.4">
      <c r="A5" s="174" t="str">
        <f t="shared" ref="A5:A32" si="0">IF(B5&lt;&gt;"",YEAR(B5)-2018+IF(MONTH(B5)&lt;4,-1,0),"")</f>
        <v/>
      </c>
      <c r="B5" s="166"/>
      <c r="C5" s="167"/>
    </row>
    <row r="6" spans="1:3" x14ac:dyDescent="0.4">
      <c r="A6" s="174" t="str">
        <f t="shared" si="0"/>
        <v/>
      </c>
      <c r="B6" s="166"/>
      <c r="C6" s="167"/>
    </row>
    <row r="7" spans="1:3" x14ac:dyDescent="0.4">
      <c r="A7" s="174" t="str">
        <f t="shared" si="0"/>
        <v/>
      </c>
      <c r="B7" s="166"/>
      <c r="C7" s="167"/>
    </row>
    <row r="8" spans="1:3" x14ac:dyDescent="0.4">
      <c r="A8" s="174" t="str">
        <f t="shared" si="0"/>
        <v/>
      </c>
      <c r="B8" s="166"/>
      <c r="C8" s="167"/>
    </row>
    <row r="9" spans="1:3" x14ac:dyDescent="0.4">
      <c r="A9" s="174" t="str">
        <f t="shared" si="0"/>
        <v/>
      </c>
      <c r="B9" s="166"/>
      <c r="C9" s="167"/>
    </row>
    <row r="10" spans="1:3" x14ac:dyDescent="0.4">
      <c r="A10" s="174" t="str">
        <f t="shared" si="0"/>
        <v/>
      </c>
      <c r="B10" s="166"/>
      <c r="C10" s="167"/>
    </row>
    <row r="11" spans="1:3" x14ac:dyDescent="0.4">
      <c r="A11" s="174" t="str">
        <f t="shared" si="0"/>
        <v/>
      </c>
      <c r="B11" s="166"/>
      <c r="C11" s="167"/>
    </row>
    <row r="12" spans="1:3" x14ac:dyDescent="0.4">
      <c r="A12" s="174" t="str">
        <f t="shared" si="0"/>
        <v/>
      </c>
      <c r="B12" s="166"/>
      <c r="C12" s="168"/>
    </row>
    <row r="13" spans="1:3" x14ac:dyDescent="0.4">
      <c r="A13" s="174" t="str">
        <f t="shared" si="0"/>
        <v/>
      </c>
      <c r="B13" s="166"/>
      <c r="C13" s="168"/>
    </row>
    <row r="14" spans="1:3" x14ac:dyDescent="0.4">
      <c r="A14" s="174" t="str">
        <f t="shared" si="0"/>
        <v/>
      </c>
      <c r="B14" s="166"/>
      <c r="C14" s="168"/>
    </row>
    <row r="15" spans="1:3" x14ac:dyDescent="0.4">
      <c r="A15" s="174" t="str">
        <f t="shared" si="0"/>
        <v/>
      </c>
      <c r="B15" s="166"/>
      <c r="C15" s="168"/>
    </row>
    <row r="16" spans="1:3" x14ac:dyDescent="0.4">
      <c r="A16" s="174" t="str">
        <f t="shared" si="0"/>
        <v/>
      </c>
      <c r="B16" s="166"/>
      <c r="C16" s="168"/>
    </row>
    <row r="17" spans="1:3" x14ac:dyDescent="0.4">
      <c r="A17" s="174" t="str">
        <f t="shared" si="0"/>
        <v/>
      </c>
      <c r="B17" s="166"/>
      <c r="C17" s="168"/>
    </row>
    <row r="18" spans="1:3" x14ac:dyDescent="0.4">
      <c r="A18" s="174" t="str">
        <f t="shared" si="0"/>
        <v/>
      </c>
      <c r="B18" s="166"/>
      <c r="C18" s="168"/>
    </row>
    <row r="19" spans="1:3" x14ac:dyDescent="0.4">
      <c r="A19" s="174" t="str">
        <f t="shared" si="0"/>
        <v/>
      </c>
      <c r="B19" s="166"/>
      <c r="C19" s="168"/>
    </row>
    <row r="20" spans="1:3" x14ac:dyDescent="0.4">
      <c r="A20" s="174" t="str">
        <f t="shared" si="0"/>
        <v/>
      </c>
      <c r="B20" s="166"/>
      <c r="C20" s="168"/>
    </row>
    <row r="21" spans="1:3" x14ac:dyDescent="0.4">
      <c r="A21" s="174" t="str">
        <f t="shared" si="0"/>
        <v/>
      </c>
      <c r="B21" s="166"/>
      <c r="C21" s="168"/>
    </row>
    <row r="22" spans="1:3" x14ac:dyDescent="0.4">
      <c r="A22" s="174" t="str">
        <f t="shared" si="0"/>
        <v/>
      </c>
      <c r="B22" s="166"/>
      <c r="C22" s="168"/>
    </row>
    <row r="23" spans="1:3" x14ac:dyDescent="0.4">
      <c r="A23" s="174" t="str">
        <f t="shared" si="0"/>
        <v/>
      </c>
      <c r="B23" s="166"/>
      <c r="C23" s="168"/>
    </row>
    <row r="24" spans="1:3" x14ac:dyDescent="0.4">
      <c r="A24" s="174" t="str">
        <f t="shared" si="0"/>
        <v/>
      </c>
      <c r="B24" s="166"/>
      <c r="C24" s="168"/>
    </row>
    <row r="25" spans="1:3" x14ac:dyDescent="0.4">
      <c r="A25" s="174" t="str">
        <f t="shared" si="0"/>
        <v/>
      </c>
      <c r="B25" s="166"/>
      <c r="C25" s="168"/>
    </row>
    <row r="26" spans="1:3" x14ac:dyDescent="0.4">
      <c r="A26" s="174" t="str">
        <f t="shared" si="0"/>
        <v/>
      </c>
      <c r="B26" s="166"/>
      <c r="C26" s="168"/>
    </row>
    <row r="27" spans="1:3" x14ac:dyDescent="0.4">
      <c r="A27" s="174" t="str">
        <f t="shared" si="0"/>
        <v/>
      </c>
      <c r="B27" s="166"/>
      <c r="C27" s="168"/>
    </row>
    <row r="28" spans="1:3" x14ac:dyDescent="0.4">
      <c r="A28" s="174" t="str">
        <f t="shared" si="0"/>
        <v/>
      </c>
      <c r="B28" s="166"/>
      <c r="C28" s="168"/>
    </row>
    <row r="29" spans="1:3" x14ac:dyDescent="0.4">
      <c r="A29" s="174" t="str">
        <f t="shared" si="0"/>
        <v/>
      </c>
      <c r="B29" s="166"/>
      <c r="C29" s="168"/>
    </row>
    <row r="30" spans="1:3" x14ac:dyDescent="0.4">
      <c r="A30" s="174" t="str">
        <f t="shared" si="0"/>
        <v/>
      </c>
      <c r="B30" s="166"/>
      <c r="C30" s="168"/>
    </row>
    <row r="31" spans="1:3" x14ac:dyDescent="0.4">
      <c r="A31" s="174" t="str">
        <f t="shared" si="0"/>
        <v/>
      </c>
      <c r="B31" s="166"/>
      <c r="C31" s="168"/>
    </row>
    <row r="32" spans="1:3" ht="19.5" thickBot="1" x14ac:dyDescent="0.45">
      <c r="A32" s="188" t="str">
        <f t="shared" si="0"/>
        <v/>
      </c>
      <c r="B32" s="189"/>
      <c r="C32" s="169"/>
    </row>
  </sheetData>
  <sheetProtection algorithmName="SHA-512" hashValue="uVkXBD9V8F9qdB0egrGT0jz3lFEcf4U/rNOBAjHeSBzzMNMfFa6IF0veWONRW3GkE2z3v9SNwMxV5ybBpK6AXA==" saltValue="+Hd6is16RKbVqDaMI1bRXQ==" spinCount="100000" sheet="1" objects="1" scenarios="1"/>
  <protectedRanges>
    <protectedRange sqref="B4:C32" name="範囲1"/>
  </protectedRanges>
  <mergeCells count="1">
    <mergeCell ref="A1:C1"/>
  </mergeCells>
  <phoneticPr fontId="1"/>
  <pageMargins left="0.7" right="0.7" top="0.75" bottom="0.75" header="0.3" footer="0.3"/>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pageSetUpPr fitToPage="1"/>
  </sheetPr>
  <dimension ref="A1:N92"/>
  <sheetViews>
    <sheetView workbookViewId="0">
      <selection activeCell="F12" sqref="F12"/>
    </sheetView>
  </sheetViews>
  <sheetFormatPr defaultRowHeight="18.75" customHeight="1" x14ac:dyDescent="0.4"/>
  <cols>
    <col min="1" max="1" width="2.75" customWidth="1"/>
    <col min="2" max="2" width="40" customWidth="1"/>
    <col min="3" max="3" width="20" customWidth="1"/>
    <col min="4" max="8" width="12.5" customWidth="1"/>
    <col min="11" max="11" width="9" hidden="1" customWidth="1"/>
    <col min="14" max="14" width="0" hidden="1" customWidth="1"/>
  </cols>
  <sheetData>
    <row r="1" spans="1:14" ht="18.75" customHeight="1" x14ac:dyDescent="0.4">
      <c r="A1" s="248" t="s">
        <v>417</v>
      </c>
      <c r="B1" s="248"/>
      <c r="C1" s="248"/>
    </row>
    <row r="2" spans="1:14" ht="18.75" customHeight="1" x14ac:dyDescent="0.4">
      <c r="A2" s="161"/>
      <c r="B2" s="161"/>
      <c r="C2" s="161"/>
    </row>
    <row r="3" spans="1:14" ht="18.75" customHeight="1" x14ac:dyDescent="0.4">
      <c r="A3" s="31" t="s">
        <v>535</v>
      </c>
      <c r="C3" s="31"/>
    </row>
    <row r="4" spans="1:14" ht="18.75" customHeight="1" thickBot="1" x14ac:dyDescent="0.45">
      <c r="A4" s="31"/>
      <c r="B4" s="201" t="s">
        <v>560</v>
      </c>
      <c r="C4" s="201"/>
      <c r="D4" s="202"/>
      <c r="E4" s="202"/>
      <c r="F4" s="202"/>
      <c r="G4" s="202"/>
      <c r="H4" s="202"/>
    </row>
    <row r="5" spans="1:14" ht="18.75" customHeight="1" thickBot="1" x14ac:dyDescent="0.45">
      <c r="A5" s="32"/>
      <c r="B5" s="197" t="s">
        <v>33</v>
      </c>
      <c r="C5" s="171" t="s">
        <v>34</v>
      </c>
      <c r="D5" s="204">
        <f>K5</f>
        <v>7</v>
      </c>
      <c r="E5" s="205" t="str">
        <f>IF($K$6-$K$5&gt;0,D5+1,"")</f>
        <v/>
      </c>
      <c r="F5" s="205" t="str">
        <f>IF($K$6-$K$5&gt;1,E5+1,"")</f>
        <v/>
      </c>
      <c r="G5" s="205" t="str">
        <f>IF($K$6-$K$5&gt;2,F5+1,"")</f>
        <v/>
      </c>
      <c r="H5" s="176" t="str">
        <f>IF($K$6-$K$5&gt;3,G5+1,"")</f>
        <v/>
      </c>
      <c r="I5" s="205" t="s">
        <v>555</v>
      </c>
      <c r="J5" s="176" t="s">
        <v>556</v>
      </c>
      <c r="K5">
        <f>MIN(スケジュール!A4:A32)</f>
        <v>7</v>
      </c>
      <c r="N5" s="175"/>
    </row>
    <row r="6" spans="1:14" ht="18.75" customHeight="1" x14ac:dyDescent="0.4">
      <c r="B6" s="198"/>
      <c r="C6" s="191"/>
      <c r="D6" s="206"/>
      <c r="E6" s="207"/>
      <c r="F6" s="207"/>
      <c r="G6" s="207"/>
      <c r="H6" s="180"/>
      <c r="I6" s="207"/>
      <c r="J6" s="180"/>
      <c r="K6">
        <f>MAX(スケジュール!A4:A32)</f>
        <v>7</v>
      </c>
      <c r="N6" s="175"/>
    </row>
    <row r="7" spans="1:14" ht="18.75" customHeight="1" x14ac:dyDescent="0.4">
      <c r="A7" s="32"/>
      <c r="B7" s="199"/>
      <c r="C7" s="192"/>
      <c r="D7" s="208"/>
      <c r="E7" s="209"/>
      <c r="F7" s="209"/>
      <c r="G7" s="209"/>
      <c r="H7" s="181"/>
      <c r="I7" s="209"/>
      <c r="J7" s="181"/>
    </row>
    <row r="8" spans="1:14" ht="18.75" customHeight="1" x14ac:dyDescent="0.4">
      <c r="A8" s="32"/>
      <c r="B8" s="199"/>
      <c r="C8" s="192"/>
      <c r="D8" s="208"/>
      <c r="E8" s="209"/>
      <c r="F8" s="209"/>
      <c r="G8" s="209"/>
      <c r="H8" s="181"/>
      <c r="I8" s="209"/>
      <c r="J8" s="181"/>
    </row>
    <row r="9" spans="1:14" ht="18.75" customHeight="1" x14ac:dyDescent="0.4">
      <c r="A9" s="32"/>
      <c r="B9" s="198"/>
      <c r="C9" s="192"/>
      <c r="D9" s="208"/>
      <c r="E9" s="209"/>
      <c r="F9" s="209"/>
      <c r="G9" s="209"/>
      <c r="H9" s="181"/>
      <c r="I9" s="209"/>
      <c r="J9" s="181"/>
    </row>
    <row r="10" spans="1:14" ht="18.75" customHeight="1" x14ac:dyDescent="0.4">
      <c r="A10" s="32"/>
      <c r="B10" s="198"/>
      <c r="C10" s="192"/>
      <c r="D10" s="208"/>
      <c r="E10" s="209"/>
      <c r="F10" s="209"/>
      <c r="G10" s="209"/>
      <c r="H10" s="181"/>
      <c r="I10" s="209"/>
      <c r="J10" s="181"/>
    </row>
    <row r="11" spans="1:14" ht="18.75" customHeight="1" x14ac:dyDescent="0.4">
      <c r="A11" s="32"/>
      <c r="B11" s="198"/>
      <c r="C11" s="192"/>
      <c r="D11" s="208"/>
      <c r="E11" s="207"/>
      <c r="F11" s="209"/>
      <c r="G11" s="209"/>
      <c r="H11" s="181"/>
      <c r="I11" s="209"/>
      <c r="J11" s="181"/>
    </row>
    <row r="12" spans="1:14" ht="18.75" customHeight="1" x14ac:dyDescent="0.4">
      <c r="A12" s="32"/>
      <c r="B12" s="199"/>
      <c r="C12" s="192"/>
      <c r="D12" s="208"/>
      <c r="E12" s="209"/>
      <c r="F12" s="209"/>
      <c r="G12" s="209"/>
      <c r="H12" s="181"/>
      <c r="I12" s="209"/>
      <c r="J12" s="181"/>
    </row>
    <row r="13" spans="1:14" ht="18.75" customHeight="1" x14ac:dyDescent="0.4">
      <c r="A13" s="32"/>
      <c r="B13" s="199"/>
      <c r="C13" s="192"/>
      <c r="D13" s="208"/>
      <c r="E13" s="209"/>
      <c r="F13" s="209"/>
      <c r="G13" s="209"/>
      <c r="H13" s="181"/>
      <c r="I13" s="209"/>
      <c r="J13" s="181"/>
    </row>
    <row r="14" spans="1:14" ht="18.75" customHeight="1" x14ac:dyDescent="0.4">
      <c r="A14" s="32"/>
      <c r="B14" s="198"/>
      <c r="C14" s="192"/>
      <c r="D14" s="208"/>
      <c r="E14" s="209"/>
      <c r="F14" s="209"/>
      <c r="G14" s="209"/>
      <c r="H14" s="181"/>
      <c r="I14" s="209"/>
      <c r="J14" s="181"/>
    </row>
    <row r="15" spans="1:14" ht="18.75" customHeight="1" x14ac:dyDescent="0.4">
      <c r="A15" s="32"/>
      <c r="B15" s="198"/>
      <c r="C15" s="192"/>
      <c r="D15" s="208"/>
      <c r="E15" s="209"/>
      <c r="F15" s="209"/>
      <c r="G15" s="209"/>
      <c r="H15" s="181"/>
      <c r="I15" s="209"/>
      <c r="J15" s="181"/>
    </row>
    <row r="16" spans="1:14" ht="18.75" customHeight="1" x14ac:dyDescent="0.4">
      <c r="A16" s="32"/>
      <c r="B16" s="198"/>
      <c r="C16" s="192"/>
      <c r="D16" s="208"/>
      <c r="E16" s="209"/>
      <c r="F16" s="207"/>
      <c r="G16" s="209"/>
      <c r="H16" s="181"/>
      <c r="I16" s="209"/>
      <c r="J16" s="181"/>
    </row>
    <row r="17" spans="1:10" ht="18.75" customHeight="1" x14ac:dyDescent="0.4">
      <c r="A17" s="32"/>
      <c r="B17" s="199"/>
      <c r="C17" s="192"/>
      <c r="D17" s="208"/>
      <c r="E17" s="209"/>
      <c r="F17" s="209"/>
      <c r="G17" s="209"/>
      <c r="H17" s="181"/>
      <c r="I17" s="209"/>
      <c r="J17" s="181"/>
    </row>
    <row r="18" spans="1:10" ht="18.75" customHeight="1" x14ac:dyDescent="0.4">
      <c r="A18" s="32"/>
      <c r="B18" s="199"/>
      <c r="C18" s="192"/>
      <c r="D18" s="208"/>
      <c r="E18" s="209"/>
      <c r="F18" s="209"/>
      <c r="G18" s="209"/>
      <c r="H18" s="181"/>
      <c r="I18" s="209"/>
      <c r="J18" s="181"/>
    </row>
    <row r="19" spans="1:10" s="31" customFormat="1" ht="18.75" customHeight="1" x14ac:dyDescent="0.4">
      <c r="B19" s="198"/>
      <c r="C19" s="193"/>
      <c r="D19" s="208"/>
      <c r="E19" s="209"/>
      <c r="F19" s="209"/>
      <c r="G19" s="209"/>
      <c r="H19" s="181"/>
      <c r="I19" s="209"/>
      <c r="J19" s="181"/>
    </row>
    <row r="20" spans="1:10" s="33" customFormat="1" ht="18.75" customHeight="1" thickBot="1" x14ac:dyDescent="0.45">
      <c r="A20" s="37"/>
      <c r="B20" s="200"/>
      <c r="C20" s="194"/>
      <c r="D20" s="210"/>
      <c r="E20" s="211"/>
      <c r="F20" s="209"/>
      <c r="G20" s="211"/>
      <c r="H20" s="43"/>
      <c r="I20" s="211"/>
      <c r="J20" s="43"/>
    </row>
    <row r="21" spans="1:10" s="31" customFormat="1" ht="18.75" customHeight="1" thickTop="1" thickBot="1" x14ac:dyDescent="0.45">
      <c r="A21" s="34"/>
      <c r="B21" s="190"/>
      <c r="C21" s="195">
        <f>SUM(C6:C20)</f>
        <v>0</v>
      </c>
      <c r="D21" s="212"/>
      <c r="E21" s="213"/>
      <c r="F21" s="213"/>
      <c r="G21" s="213"/>
      <c r="H21" s="44"/>
      <c r="I21" s="213"/>
      <c r="J21" s="44"/>
    </row>
    <row r="22" spans="1:10" s="31" customFormat="1" ht="18.75" customHeight="1" x14ac:dyDescent="0.4">
      <c r="A22" s="34"/>
      <c r="C22" s="64"/>
      <c r="D22" s="64"/>
      <c r="E22" s="64"/>
      <c r="F22" s="64"/>
      <c r="G22" s="64"/>
      <c r="H22" s="64"/>
    </row>
    <row r="23" spans="1:10" s="31" customFormat="1" ht="18.75" customHeight="1" thickBot="1" x14ac:dyDescent="0.45">
      <c r="A23" s="184" t="s">
        <v>564</v>
      </c>
      <c r="B23" s="39"/>
      <c r="C23" s="39"/>
    </row>
    <row r="24" spans="1:10" s="33" customFormat="1" ht="18.75" customHeight="1" thickBot="1" x14ac:dyDescent="0.45">
      <c r="B24" s="197" t="s">
        <v>33</v>
      </c>
      <c r="C24" s="172" t="s">
        <v>34</v>
      </c>
      <c r="D24" s="214">
        <f t="shared" ref="D24:J24" si="0">IF(D5&lt;&gt;"",D5,"")</f>
        <v>7</v>
      </c>
      <c r="E24" s="215" t="str">
        <f t="shared" si="0"/>
        <v/>
      </c>
      <c r="F24" s="215" t="str">
        <f t="shared" si="0"/>
        <v/>
      </c>
      <c r="G24" s="215" t="str">
        <f t="shared" si="0"/>
        <v/>
      </c>
      <c r="H24" s="177" t="str">
        <f t="shared" si="0"/>
        <v/>
      </c>
      <c r="I24" s="215" t="str">
        <f t="shared" si="0"/>
        <v>第２目標</v>
      </c>
      <c r="J24" s="177" t="str">
        <f t="shared" si="0"/>
        <v>第３目標</v>
      </c>
    </row>
    <row r="25" spans="1:10" s="31" customFormat="1" ht="18.75" customHeight="1" x14ac:dyDescent="0.4">
      <c r="A25" s="32"/>
      <c r="B25" s="198"/>
      <c r="C25" s="170"/>
      <c r="D25" s="206"/>
      <c r="E25" s="207"/>
      <c r="F25" s="207"/>
      <c r="G25" s="207"/>
      <c r="H25" s="180"/>
      <c r="I25" s="207"/>
      <c r="J25" s="180"/>
    </row>
    <row r="26" spans="1:10" s="31" customFormat="1" ht="18.75" customHeight="1" x14ac:dyDescent="0.4">
      <c r="A26" s="32"/>
      <c r="B26" s="199"/>
      <c r="C26" s="41"/>
      <c r="D26" s="208"/>
      <c r="E26" s="209"/>
      <c r="F26" s="209"/>
      <c r="G26" s="209"/>
      <c r="H26" s="181"/>
      <c r="I26" s="209"/>
      <c r="J26" s="181"/>
    </row>
    <row r="27" spans="1:10" s="31" customFormat="1" ht="18.75" customHeight="1" x14ac:dyDescent="0.4">
      <c r="A27" s="32"/>
      <c r="B27" s="199"/>
      <c r="C27" s="41"/>
      <c r="D27" s="208"/>
      <c r="E27" s="209"/>
      <c r="F27" s="209"/>
      <c r="G27" s="209"/>
      <c r="H27" s="181"/>
      <c r="I27" s="209"/>
      <c r="J27" s="181"/>
    </row>
    <row r="28" spans="1:10" s="31" customFormat="1" ht="18.75" customHeight="1" x14ac:dyDescent="0.4">
      <c r="A28" s="32"/>
      <c r="B28" s="199"/>
      <c r="C28" s="41"/>
      <c r="D28" s="208"/>
      <c r="E28" s="209"/>
      <c r="F28" s="209"/>
      <c r="G28" s="209"/>
      <c r="H28" s="181"/>
      <c r="I28" s="208"/>
      <c r="J28" s="181"/>
    </row>
    <row r="29" spans="1:10" s="31" customFormat="1" ht="18.75" customHeight="1" x14ac:dyDescent="0.4">
      <c r="A29" s="32"/>
      <c r="B29" s="199"/>
      <c r="C29" s="41"/>
      <c r="D29" s="208"/>
      <c r="E29" s="209"/>
      <c r="F29" s="209"/>
      <c r="G29" s="209"/>
      <c r="H29" s="181"/>
      <c r="I29" s="209"/>
      <c r="J29" s="181"/>
    </row>
    <row r="30" spans="1:10" s="31" customFormat="1" ht="18.75" customHeight="1" x14ac:dyDescent="0.4">
      <c r="A30" s="32"/>
      <c r="B30" s="199"/>
      <c r="C30" s="41"/>
      <c r="D30" s="208"/>
      <c r="E30" s="209"/>
      <c r="F30" s="209"/>
      <c r="G30" s="209"/>
      <c r="H30" s="181"/>
      <c r="I30" s="209"/>
      <c r="J30" s="181"/>
    </row>
    <row r="31" spans="1:10" s="31" customFormat="1" ht="18.75" customHeight="1" x14ac:dyDescent="0.4">
      <c r="A31" s="32"/>
      <c r="B31" s="199"/>
      <c r="C31" s="41"/>
      <c r="D31" s="208"/>
      <c r="E31" s="209"/>
      <c r="F31" s="209"/>
      <c r="G31" s="209"/>
      <c r="H31" s="181"/>
      <c r="I31" s="209"/>
      <c r="J31" s="181"/>
    </row>
    <row r="32" spans="1:10" s="31" customFormat="1" ht="18.75" customHeight="1" x14ac:dyDescent="0.4">
      <c r="A32" s="32"/>
      <c r="B32" s="199"/>
      <c r="C32" s="41"/>
      <c r="D32" s="208"/>
      <c r="E32" s="209"/>
      <c r="F32" s="209"/>
      <c r="G32" s="209"/>
      <c r="H32" s="181"/>
      <c r="I32" s="209"/>
      <c r="J32" s="181"/>
    </row>
    <row r="33" spans="1:10" s="31" customFormat="1" ht="18.75" customHeight="1" x14ac:dyDescent="0.4">
      <c r="A33" s="32"/>
      <c r="B33" s="199"/>
      <c r="C33" s="41"/>
      <c r="D33" s="208"/>
      <c r="E33" s="209"/>
      <c r="F33" s="209"/>
      <c r="G33" s="209"/>
      <c r="H33" s="181"/>
      <c r="I33" s="208"/>
      <c r="J33" s="181"/>
    </row>
    <row r="34" spans="1:10" s="31" customFormat="1" ht="18.75" customHeight="1" x14ac:dyDescent="0.4">
      <c r="A34" s="32"/>
      <c r="B34" s="199"/>
      <c r="C34" s="41"/>
      <c r="D34" s="208"/>
      <c r="E34" s="209"/>
      <c r="F34" s="209"/>
      <c r="G34" s="209"/>
      <c r="H34" s="181"/>
      <c r="I34" s="209"/>
      <c r="J34" s="181"/>
    </row>
    <row r="35" spans="1:10" s="31" customFormat="1" ht="18.75" customHeight="1" x14ac:dyDescent="0.4">
      <c r="A35" s="32"/>
      <c r="B35" s="199"/>
      <c r="C35" s="41"/>
      <c r="D35" s="208"/>
      <c r="E35" s="209"/>
      <c r="F35" s="209"/>
      <c r="G35" s="209"/>
      <c r="H35" s="181"/>
      <c r="I35" s="209"/>
      <c r="J35" s="181"/>
    </row>
    <row r="36" spans="1:10" s="31" customFormat="1" ht="18.75" customHeight="1" x14ac:dyDescent="0.4">
      <c r="A36" s="32"/>
      <c r="B36" s="199"/>
      <c r="C36" s="41"/>
      <c r="D36" s="208"/>
      <c r="E36" s="209"/>
      <c r="F36" s="209"/>
      <c r="G36" s="209"/>
      <c r="H36" s="181"/>
      <c r="I36" s="209"/>
      <c r="J36" s="181"/>
    </row>
    <row r="37" spans="1:10" s="31" customFormat="1" ht="18.75" customHeight="1" x14ac:dyDescent="0.4">
      <c r="A37" s="32"/>
      <c r="B37" s="199"/>
      <c r="C37" s="41"/>
      <c r="D37" s="208"/>
      <c r="E37" s="209"/>
      <c r="F37" s="209"/>
      <c r="G37" s="209"/>
      <c r="H37" s="181"/>
      <c r="I37" s="209"/>
      <c r="J37" s="181"/>
    </row>
    <row r="38" spans="1:10" s="31" customFormat="1" ht="18.75" customHeight="1" x14ac:dyDescent="0.4">
      <c r="A38" s="32"/>
      <c r="B38" s="199"/>
      <c r="C38" s="42"/>
      <c r="D38" s="208"/>
      <c r="E38" s="209"/>
      <c r="F38" s="209"/>
      <c r="G38" s="209"/>
      <c r="H38" s="181"/>
      <c r="I38" s="208"/>
      <c r="J38" s="181"/>
    </row>
    <row r="39" spans="1:10" s="31" customFormat="1" ht="18.75" customHeight="1" x14ac:dyDescent="0.4">
      <c r="A39" s="32"/>
      <c r="B39" s="199"/>
      <c r="C39" s="203"/>
      <c r="D39" s="210"/>
      <c r="E39" s="211"/>
      <c r="F39" s="211"/>
      <c r="G39" s="211"/>
      <c r="H39" s="43"/>
      <c r="I39" s="211"/>
      <c r="J39" s="43"/>
    </row>
    <row r="40" spans="1:10" s="31" customFormat="1" ht="18.75" customHeight="1" x14ac:dyDescent="0.4">
      <c r="A40" s="32"/>
      <c r="B40" s="199"/>
      <c r="C40" s="41"/>
      <c r="D40" s="208"/>
      <c r="E40" s="209"/>
      <c r="F40" s="209"/>
      <c r="G40" s="209"/>
      <c r="H40" s="181"/>
      <c r="I40" s="209"/>
      <c r="J40" s="181"/>
    </row>
    <row r="41" spans="1:10" s="31" customFormat="1" ht="18.75" customHeight="1" x14ac:dyDescent="0.4">
      <c r="A41" s="32"/>
      <c r="B41" s="199"/>
      <c r="C41" s="41"/>
      <c r="D41" s="208"/>
      <c r="E41" s="209"/>
      <c r="F41" s="209"/>
      <c r="G41" s="209"/>
      <c r="H41" s="181"/>
      <c r="I41" s="209"/>
      <c r="J41" s="181"/>
    </row>
    <row r="42" spans="1:10" s="33" customFormat="1" ht="18.75" customHeight="1" x14ac:dyDescent="0.4">
      <c r="A42" s="32"/>
      <c r="B42" s="199"/>
      <c r="C42" s="41"/>
      <c r="D42" s="208"/>
      <c r="E42" s="209"/>
      <c r="F42" s="209"/>
      <c r="G42" s="209"/>
      <c r="H42" s="181"/>
      <c r="I42" s="209"/>
      <c r="J42" s="181"/>
    </row>
    <row r="43" spans="1:10" s="31" customFormat="1" ht="18.75" customHeight="1" x14ac:dyDescent="0.4">
      <c r="B43" s="199"/>
      <c r="C43" s="42"/>
      <c r="D43" s="208"/>
      <c r="E43" s="209"/>
      <c r="F43" s="209"/>
      <c r="G43" s="209"/>
      <c r="H43" s="181"/>
      <c r="I43" s="208"/>
      <c r="J43" s="181"/>
    </row>
    <row r="44" spans="1:10" s="31" customFormat="1" ht="18.75" customHeight="1" thickBot="1" x14ac:dyDescent="0.45">
      <c r="A44" s="37"/>
      <c r="B44" s="199"/>
      <c r="C44" s="203"/>
      <c r="D44" s="210"/>
      <c r="E44" s="211"/>
      <c r="F44" s="211"/>
      <c r="G44" s="211"/>
      <c r="H44" s="43"/>
      <c r="I44" s="211"/>
      <c r="J44" s="43"/>
    </row>
    <row r="45" spans="1:10" s="33" customFormat="1" ht="18.75" customHeight="1" thickTop="1" thickBot="1" x14ac:dyDescent="0.45">
      <c r="A45" s="34"/>
      <c r="B45" s="190"/>
      <c r="C45" s="44">
        <f>SUM(C25:C44)</f>
        <v>0</v>
      </c>
      <c r="D45" s="212"/>
      <c r="E45" s="213"/>
      <c r="F45" s="213"/>
      <c r="G45" s="213"/>
      <c r="H45" s="44"/>
      <c r="I45" s="213"/>
      <c r="J45" s="44"/>
    </row>
    <row r="46" spans="1:10" s="33" customFormat="1" ht="18.75" customHeight="1" x14ac:dyDescent="0.4">
      <c r="A46" s="34"/>
      <c r="B46" s="35"/>
      <c r="C46" s="64"/>
      <c r="D46" s="64"/>
      <c r="E46" s="64"/>
      <c r="F46" s="64"/>
      <c r="G46" s="64"/>
      <c r="H46" s="64"/>
    </row>
    <row r="47" spans="1:10" s="33" customFormat="1" ht="18.75" customHeight="1" thickBot="1" x14ac:dyDescent="0.45">
      <c r="A47" s="184" t="s">
        <v>565</v>
      </c>
      <c r="B47" s="39"/>
      <c r="C47" s="39"/>
      <c r="D47" s="31"/>
      <c r="E47" s="31"/>
      <c r="F47" s="31"/>
      <c r="G47" s="31"/>
      <c r="H47" s="31"/>
      <c r="I47" s="31"/>
      <c r="J47" s="31"/>
    </row>
    <row r="48" spans="1:10" s="33" customFormat="1" ht="18.75" customHeight="1" thickBot="1" x14ac:dyDescent="0.45">
      <c r="B48" s="197" t="s">
        <v>33</v>
      </c>
      <c r="C48" s="172" t="s">
        <v>34</v>
      </c>
      <c r="D48" s="214">
        <f>D24</f>
        <v>7</v>
      </c>
      <c r="E48" s="215" t="str">
        <f t="shared" ref="E48:J48" si="1">E24</f>
        <v/>
      </c>
      <c r="F48" s="215" t="str">
        <f t="shared" si="1"/>
        <v/>
      </c>
      <c r="G48" s="215" t="str">
        <f t="shared" si="1"/>
        <v/>
      </c>
      <c r="H48" s="177" t="str">
        <f t="shared" si="1"/>
        <v/>
      </c>
      <c r="I48" s="215" t="str">
        <f t="shared" si="1"/>
        <v>第２目標</v>
      </c>
      <c r="J48" s="177" t="str">
        <f t="shared" si="1"/>
        <v>第３目標</v>
      </c>
    </row>
    <row r="49" spans="1:12" s="33" customFormat="1" ht="18.75" customHeight="1" x14ac:dyDescent="0.4">
      <c r="A49" s="32"/>
      <c r="B49" s="198"/>
      <c r="C49" s="170"/>
      <c r="D49" s="206"/>
      <c r="E49" s="207"/>
      <c r="F49" s="207"/>
      <c r="G49" s="207"/>
      <c r="H49" s="180"/>
      <c r="I49" s="207"/>
      <c r="J49" s="180"/>
    </row>
    <row r="50" spans="1:12" s="33" customFormat="1" ht="18.75" customHeight="1" x14ac:dyDescent="0.4">
      <c r="A50" s="32"/>
      <c r="B50" s="199"/>
      <c r="C50" s="41"/>
      <c r="D50" s="208"/>
      <c r="E50" s="209"/>
      <c r="F50" s="209"/>
      <c r="G50" s="209"/>
      <c r="H50" s="181"/>
      <c r="I50" s="209"/>
      <c r="J50" s="181"/>
    </row>
    <row r="51" spans="1:12" s="33" customFormat="1" ht="18.75" customHeight="1" x14ac:dyDescent="0.4">
      <c r="A51" s="32"/>
      <c r="B51" s="199"/>
      <c r="C51" s="41"/>
      <c r="D51" s="208"/>
      <c r="E51" s="209"/>
      <c r="F51" s="209"/>
      <c r="G51" s="209"/>
      <c r="H51" s="181"/>
      <c r="I51" s="209"/>
      <c r="J51" s="181"/>
    </row>
    <row r="52" spans="1:12" s="33" customFormat="1" ht="18.75" customHeight="1" x14ac:dyDescent="0.4">
      <c r="A52" s="32"/>
      <c r="B52" s="199"/>
      <c r="C52" s="41"/>
      <c r="D52" s="208"/>
      <c r="E52" s="209"/>
      <c r="F52" s="209"/>
      <c r="G52" s="209"/>
      <c r="H52" s="181"/>
      <c r="I52" s="208"/>
      <c r="J52" s="181"/>
    </row>
    <row r="53" spans="1:12" s="33" customFormat="1" ht="18.75" customHeight="1" thickBot="1" x14ac:dyDescent="0.45">
      <c r="A53" s="32"/>
      <c r="B53" s="199"/>
      <c r="C53" s="41"/>
      <c r="D53" s="208"/>
      <c r="E53" s="209"/>
      <c r="F53" s="209"/>
      <c r="G53" s="209"/>
      <c r="H53" s="181"/>
      <c r="I53" s="209"/>
      <c r="J53" s="181"/>
    </row>
    <row r="54" spans="1:12" s="33" customFormat="1" ht="18.75" customHeight="1" thickTop="1" thickBot="1" x14ac:dyDescent="0.45">
      <c r="A54" s="32"/>
      <c r="B54" s="190"/>
      <c r="C54" s="44">
        <f>SUM(C49:C53)</f>
        <v>0</v>
      </c>
      <c r="D54" s="212"/>
      <c r="E54" s="213"/>
      <c r="F54" s="213"/>
      <c r="G54" s="213"/>
      <c r="H54" s="44"/>
      <c r="I54" s="213"/>
      <c r="J54" s="44"/>
    </row>
    <row r="55" spans="1:12" s="33" customFormat="1" ht="18.75" customHeight="1" x14ac:dyDescent="0.4">
      <c r="A55" s="32"/>
      <c r="B55" s="39"/>
      <c r="C55" s="64"/>
      <c r="D55" s="64"/>
      <c r="E55" s="64"/>
      <c r="F55" s="64"/>
      <c r="G55" s="64"/>
      <c r="H55" s="64"/>
      <c r="I55" s="64"/>
      <c r="J55" s="64"/>
    </row>
    <row r="56" spans="1:12" s="33" customFormat="1" ht="18" customHeight="1" x14ac:dyDescent="0.4">
      <c r="A56" s="184" t="s">
        <v>536</v>
      </c>
      <c r="B56" s="35"/>
      <c r="C56" s="64"/>
    </row>
    <row r="57" spans="1:12" s="33" customFormat="1" ht="18.75" customHeight="1" thickBot="1" x14ac:dyDescent="0.45">
      <c r="A57" s="184"/>
      <c r="B57" s="183" t="s">
        <v>557</v>
      </c>
      <c r="C57" s="64"/>
    </row>
    <row r="58" spans="1:12" s="31" customFormat="1" ht="18.75" customHeight="1" thickBot="1" x14ac:dyDescent="0.45">
      <c r="A58" s="34"/>
      <c r="B58" s="196"/>
      <c r="C58" s="179" t="s">
        <v>534</v>
      </c>
      <c r="D58" s="214">
        <f>D5</f>
        <v>7</v>
      </c>
      <c r="E58" s="215" t="str">
        <f>E5</f>
        <v/>
      </c>
      <c r="F58" s="215" t="str">
        <f>F5</f>
        <v/>
      </c>
      <c r="G58" s="215" t="str">
        <f>G5</f>
        <v/>
      </c>
      <c r="H58" s="177" t="str">
        <f>H5</f>
        <v/>
      </c>
    </row>
    <row r="59" spans="1:12" s="31" customFormat="1" ht="18.75" customHeight="1" x14ac:dyDescent="0.4">
      <c r="A59" s="34"/>
      <c r="B59" s="231" t="s">
        <v>32</v>
      </c>
      <c r="C59" s="232">
        <f>SUM(D59:H59)</f>
        <v>0</v>
      </c>
      <c r="D59" s="233">
        <f>SUMIFS($C$6:$C$20,$I$6:$I$20,"",$J$6:$J$20,"",D$6:D$20,"〇")</f>
        <v>0</v>
      </c>
      <c r="E59" s="234">
        <f t="shared" ref="E59:H59" si="2">SUMIFS($C$6:$C$20,$I$6:$I$20,"",$J$6:$J$20,"",E$6:E$20,"〇")</f>
        <v>0</v>
      </c>
      <c r="F59" s="234">
        <f t="shared" si="2"/>
        <v>0</v>
      </c>
      <c r="G59" s="234">
        <f t="shared" si="2"/>
        <v>0</v>
      </c>
      <c r="H59" s="235">
        <f t="shared" si="2"/>
        <v>0</v>
      </c>
      <c r="I59" s="182"/>
      <c r="J59" s="182"/>
      <c r="K59" s="182"/>
      <c r="L59" s="182"/>
    </row>
    <row r="60" spans="1:12" s="31" customFormat="1" ht="18.75" customHeight="1" thickBot="1" x14ac:dyDescent="0.45">
      <c r="A60" s="34"/>
      <c r="B60" s="236" t="s">
        <v>35</v>
      </c>
      <c r="C60" s="237">
        <f>SUM(D60:H60)</f>
        <v>0</v>
      </c>
      <c r="D60" s="238">
        <f>SUMIFS($C$25:$C$44,$I$25:$I$44,"",$J$25:$J$44,"",D$25:D$44,"〇")</f>
        <v>0</v>
      </c>
      <c r="E60" s="218">
        <f t="shared" ref="E60:H60" si="3">SUMIFS($C$25:$C$44,$I$25:$I$44,"",$J$25:$J$44,"",E$25:E$44,"〇")</f>
        <v>0</v>
      </c>
      <c r="F60" s="218">
        <f t="shared" si="3"/>
        <v>0</v>
      </c>
      <c r="G60" s="218">
        <f t="shared" si="3"/>
        <v>0</v>
      </c>
      <c r="H60" s="239">
        <f t="shared" si="3"/>
        <v>0</v>
      </c>
      <c r="I60" s="182"/>
      <c r="J60" s="182"/>
      <c r="K60" s="182"/>
      <c r="L60" s="182"/>
    </row>
    <row r="61" spans="1:12" s="31" customFormat="1" ht="18.75" customHeight="1" thickTop="1" thickBot="1" x14ac:dyDescent="0.45">
      <c r="A61" s="34"/>
      <c r="B61" s="190" t="s">
        <v>36</v>
      </c>
      <c r="C61" s="178">
        <f>C59-C60</f>
        <v>0</v>
      </c>
      <c r="D61" s="212">
        <f>D59-D60</f>
        <v>0</v>
      </c>
      <c r="E61" s="213">
        <f t="shared" ref="E61:H61" si="4">E59-E60</f>
        <v>0</v>
      </c>
      <c r="F61" s="213">
        <f t="shared" si="4"/>
        <v>0</v>
      </c>
      <c r="G61" s="213">
        <f t="shared" si="4"/>
        <v>0</v>
      </c>
      <c r="H61" s="44">
        <f t="shared" si="4"/>
        <v>0</v>
      </c>
    </row>
    <row r="62" spans="1:12" s="31" customFormat="1" ht="18.75" customHeight="1" x14ac:dyDescent="0.4">
      <c r="A62" s="32"/>
      <c r="B62" s="40"/>
      <c r="C62" s="40"/>
    </row>
    <row r="63" spans="1:12" s="31" customFormat="1" ht="18.75" customHeight="1" thickBot="1" x14ac:dyDescent="0.45">
      <c r="A63" s="34"/>
      <c r="B63" s="183" t="s">
        <v>558</v>
      </c>
      <c r="C63" s="64"/>
      <c r="D63" s="33"/>
      <c r="E63" s="33"/>
      <c r="F63" s="33"/>
      <c r="G63" s="33"/>
      <c r="H63" s="33"/>
    </row>
    <row r="64" spans="1:12" ht="18.75" customHeight="1" thickBot="1" x14ac:dyDescent="0.45">
      <c r="A64" s="34"/>
      <c r="B64" s="196"/>
      <c r="C64" s="179" t="s">
        <v>534</v>
      </c>
      <c r="D64" s="214">
        <f>D5</f>
        <v>7</v>
      </c>
      <c r="E64" s="215" t="str">
        <f>E5</f>
        <v/>
      </c>
      <c r="F64" s="215" t="str">
        <f>F5</f>
        <v/>
      </c>
      <c r="G64" s="215" t="str">
        <f>G5</f>
        <v/>
      </c>
      <c r="H64" s="177" t="str">
        <f>H5</f>
        <v/>
      </c>
    </row>
    <row r="65" spans="1:8" ht="18.75" customHeight="1" x14ac:dyDescent="0.4">
      <c r="A65" s="32"/>
      <c r="B65" s="231" t="s">
        <v>32</v>
      </c>
      <c r="C65" s="232">
        <f t="shared" ref="C65:C66" si="5">SUM(D65:H65)</f>
        <v>0</v>
      </c>
      <c r="D65" s="240">
        <f>SUMIFS($C$6:$C$20,$I$6:$I$20,"〇",$J$6:$J$20,"",D$6:D$20,"〇")</f>
        <v>0</v>
      </c>
      <c r="E65" s="234">
        <f t="shared" ref="E65:H65" si="6">SUMIFS($C$6:$C$20,$I$6:$I$20,"〇",$J$6:$J$20,"",E$6:E$20,"〇")</f>
        <v>0</v>
      </c>
      <c r="F65" s="234">
        <f t="shared" si="6"/>
        <v>0</v>
      </c>
      <c r="G65" s="234">
        <f t="shared" si="6"/>
        <v>0</v>
      </c>
      <c r="H65" s="235">
        <f t="shared" si="6"/>
        <v>0</v>
      </c>
    </row>
    <row r="66" spans="1:8" ht="18.75" customHeight="1" thickBot="1" x14ac:dyDescent="0.45">
      <c r="A66" s="34"/>
      <c r="B66" s="236" t="s">
        <v>35</v>
      </c>
      <c r="C66" s="237">
        <f t="shared" si="5"/>
        <v>0</v>
      </c>
      <c r="D66" s="238">
        <f>SUMIFS($C$25:$C$44,$I$25:$I$44,"〇",$J$25:$J$44,"",D$25:D$44,"〇")</f>
        <v>0</v>
      </c>
      <c r="E66" s="218">
        <f t="shared" ref="E66:H66" si="7">SUMIFS($C$25:$C$44,$I$25:$I$44,"〇",$J$25:$J$44,"",E$25:E$44,"〇")</f>
        <v>0</v>
      </c>
      <c r="F66" s="218">
        <f t="shared" si="7"/>
        <v>0</v>
      </c>
      <c r="G66" s="218">
        <f t="shared" si="7"/>
        <v>0</v>
      </c>
      <c r="H66" s="239">
        <f t="shared" si="7"/>
        <v>0</v>
      </c>
    </row>
    <row r="67" spans="1:8" ht="18.75" customHeight="1" thickTop="1" thickBot="1" x14ac:dyDescent="0.45">
      <c r="A67" s="34"/>
      <c r="B67" s="190" t="s">
        <v>36</v>
      </c>
      <c r="C67" s="178">
        <f>C65-C66</f>
        <v>0</v>
      </c>
      <c r="D67" s="212">
        <f>D65-D66</f>
        <v>0</v>
      </c>
      <c r="E67" s="213">
        <f t="shared" ref="E67:H67" si="8">E65-E66</f>
        <v>0</v>
      </c>
      <c r="F67" s="213">
        <f t="shared" si="8"/>
        <v>0</v>
      </c>
      <c r="G67" s="213">
        <f t="shared" si="8"/>
        <v>0</v>
      </c>
      <c r="H67" s="44">
        <f t="shared" si="8"/>
        <v>0</v>
      </c>
    </row>
    <row r="68" spans="1:8" ht="18.75" customHeight="1" x14ac:dyDescent="0.4">
      <c r="A68" s="32"/>
      <c r="B68" s="40"/>
      <c r="C68" s="40"/>
      <c r="D68" s="241"/>
      <c r="E68" s="241"/>
      <c r="F68" s="241"/>
      <c r="G68" s="241"/>
      <c r="H68" s="241"/>
    </row>
    <row r="69" spans="1:8" ht="18.75" customHeight="1" thickBot="1" x14ac:dyDescent="0.45">
      <c r="A69" s="34"/>
      <c r="B69" s="183" t="s">
        <v>559</v>
      </c>
      <c r="C69" s="64"/>
      <c r="D69" s="33"/>
      <c r="E69" s="33"/>
      <c r="F69" s="33"/>
      <c r="G69" s="33"/>
      <c r="H69" s="33"/>
    </row>
    <row r="70" spans="1:8" ht="18.75" customHeight="1" thickBot="1" x14ac:dyDescent="0.45">
      <c r="A70" s="34"/>
      <c r="B70" s="196"/>
      <c r="C70" s="179" t="s">
        <v>534</v>
      </c>
      <c r="D70" s="214">
        <f>D5</f>
        <v>7</v>
      </c>
      <c r="E70" s="215" t="str">
        <f>E5</f>
        <v/>
      </c>
      <c r="F70" s="215" t="str">
        <f>F5</f>
        <v/>
      </c>
      <c r="G70" s="215" t="str">
        <f>G5</f>
        <v/>
      </c>
      <c r="H70" s="177" t="str">
        <f>H5</f>
        <v/>
      </c>
    </row>
    <row r="71" spans="1:8" ht="18.75" customHeight="1" x14ac:dyDescent="0.4">
      <c r="A71" s="32"/>
      <c r="B71" s="231" t="s">
        <v>32</v>
      </c>
      <c r="C71" s="232">
        <f t="shared" ref="C71:C72" si="9">SUM(D71:H71)</f>
        <v>0</v>
      </c>
      <c r="D71" s="240">
        <f>SUMIFS($C$6:$C$20,$I$6:$I$20,"",$J$6:$J$20,"〇",D$6:D$20,"〇")</f>
        <v>0</v>
      </c>
      <c r="E71" s="234">
        <f t="shared" ref="E71:H71" si="10">SUMIFS($C$6:$C$20,$I$6:$I$20,"",$J$6:$J$20,"〇",E$6:E$20,"〇")</f>
        <v>0</v>
      </c>
      <c r="F71" s="234">
        <f t="shared" si="10"/>
        <v>0</v>
      </c>
      <c r="G71" s="234">
        <f t="shared" si="10"/>
        <v>0</v>
      </c>
      <c r="H71" s="235">
        <f t="shared" si="10"/>
        <v>0</v>
      </c>
    </row>
    <row r="72" spans="1:8" ht="18.75" customHeight="1" thickBot="1" x14ac:dyDescent="0.45">
      <c r="A72" s="34"/>
      <c r="B72" s="236" t="s">
        <v>35</v>
      </c>
      <c r="C72" s="237">
        <f t="shared" si="9"/>
        <v>0</v>
      </c>
      <c r="D72" s="238">
        <f>SUMIFS($C$25:$C$44,$I$25:$I$44,"",$J$25:$J$44,"〇",D$25:D$44,"〇")</f>
        <v>0</v>
      </c>
      <c r="E72" s="218">
        <f t="shared" ref="E72:H72" si="11">SUMIFS($C$25:$C$44,$I$25:$I$44,"",$J$25:$J$44,"〇",E$25:E$44,"〇")</f>
        <v>0</v>
      </c>
      <c r="F72" s="218">
        <f t="shared" si="11"/>
        <v>0</v>
      </c>
      <c r="G72" s="218">
        <f t="shared" si="11"/>
        <v>0</v>
      </c>
      <c r="H72" s="239">
        <f t="shared" si="11"/>
        <v>0</v>
      </c>
    </row>
    <row r="73" spans="1:8" ht="18.75" customHeight="1" thickTop="1" thickBot="1" x14ac:dyDescent="0.45">
      <c r="A73" s="31"/>
      <c r="B73" s="190" t="s">
        <v>36</v>
      </c>
      <c r="C73" s="178">
        <f>C71-C72</f>
        <v>0</v>
      </c>
      <c r="D73" s="212">
        <f>D71-D72</f>
        <v>0</v>
      </c>
      <c r="E73" s="213">
        <f t="shared" ref="E73:H73" si="12">E71-E72</f>
        <v>0</v>
      </c>
      <c r="F73" s="213">
        <f t="shared" si="12"/>
        <v>0</v>
      </c>
      <c r="G73" s="213">
        <f t="shared" si="12"/>
        <v>0</v>
      </c>
      <c r="H73" s="44">
        <f t="shared" si="12"/>
        <v>0</v>
      </c>
    </row>
    <row r="74" spans="1:8" ht="18.75" customHeight="1" x14ac:dyDescent="0.4">
      <c r="A74" s="31"/>
      <c r="B74" s="31"/>
      <c r="C74" s="31"/>
    </row>
    <row r="75" spans="1:8" ht="18.75" customHeight="1" x14ac:dyDescent="0.4">
      <c r="A75" t="s">
        <v>561</v>
      </c>
    </row>
    <row r="76" spans="1:8" s="31" customFormat="1" ht="18.75" customHeight="1" thickBot="1" x14ac:dyDescent="0.45">
      <c r="A76" s="34"/>
      <c r="B76" s="183" t="s">
        <v>557</v>
      </c>
      <c r="C76" s="39"/>
    </row>
    <row r="77" spans="1:8" s="33" customFormat="1" ht="18.75" customHeight="1" thickBot="1" x14ac:dyDescent="0.45">
      <c r="A77" s="34"/>
      <c r="B77" s="160"/>
      <c r="C77" s="219"/>
      <c r="D77" s="220">
        <f t="shared" ref="D77:H77" si="13">D58</f>
        <v>7</v>
      </c>
      <c r="E77" s="220" t="str">
        <f t="shared" si="13"/>
        <v/>
      </c>
      <c r="F77" s="220" t="str">
        <f t="shared" si="13"/>
        <v/>
      </c>
      <c r="G77" s="220" t="str">
        <f t="shared" si="13"/>
        <v/>
      </c>
      <c r="H77" s="221" t="str">
        <f t="shared" si="13"/>
        <v/>
      </c>
    </row>
    <row r="78" spans="1:8" s="33" customFormat="1" ht="18.75" customHeight="1" thickBot="1" x14ac:dyDescent="0.45">
      <c r="A78" s="34"/>
      <c r="B78" s="242" t="s">
        <v>554</v>
      </c>
      <c r="C78" s="243"/>
      <c r="D78" s="222">
        <f>-ROUNDDOWN(D61,-3)</f>
        <v>0</v>
      </c>
      <c r="E78" s="223">
        <f t="shared" ref="E78:H78" si="14">-ROUNDDOWN(E61,-3)</f>
        <v>0</v>
      </c>
      <c r="F78" s="223">
        <f t="shared" si="14"/>
        <v>0</v>
      </c>
      <c r="G78" s="223">
        <f t="shared" si="14"/>
        <v>0</v>
      </c>
      <c r="H78" s="224">
        <f t="shared" si="14"/>
        <v>0</v>
      </c>
    </row>
    <row r="79" spans="1:8" s="33" customFormat="1" ht="18.75" customHeight="1" thickBot="1" x14ac:dyDescent="0.45">
      <c r="A79" s="34"/>
      <c r="B79" s="226" t="s">
        <v>562</v>
      </c>
      <c r="C79" s="216">
        <f>SUM(D78:H78)</f>
        <v>0</v>
      </c>
      <c r="D79" s="228"/>
      <c r="E79" s="229"/>
      <c r="F79" s="229"/>
      <c r="G79" s="229"/>
      <c r="H79" s="229"/>
    </row>
    <row r="80" spans="1:8" ht="18.75" customHeight="1" thickBot="1" x14ac:dyDescent="0.45">
      <c r="B80" s="226" t="s">
        <v>563</v>
      </c>
      <c r="C80" s="227">
        <f>C79*10^-3</f>
        <v>0</v>
      </c>
      <c r="D80" s="230"/>
      <c r="E80" s="217"/>
      <c r="F80" s="217"/>
      <c r="G80" s="217"/>
      <c r="H80" s="217"/>
    </row>
    <row r="81" spans="2:8" ht="18.75" customHeight="1" x14ac:dyDescent="0.4">
      <c r="B81" s="241"/>
      <c r="C81" s="241"/>
    </row>
    <row r="82" spans="2:8" ht="18.75" customHeight="1" thickBot="1" x14ac:dyDescent="0.45">
      <c r="B82" s="183" t="s">
        <v>558</v>
      </c>
      <c r="C82" s="39"/>
      <c r="D82" s="31"/>
      <c r="E82" s="31"/>
      <c r="F82" s="31"/>
      <c r="G82" s="31"/>
      <c r="H82" s="31"/>
    </row>
    <row r="83" spans="2:8" ht="18.75" customHeight="1" thickBot="1" x14ac:dyDescent="0.45">
      <c r="B83" s="160"/>
      <c r="C83" s="219"/>
      <c r="D83" s="220">
        <f t="shared" ref="D83:H83" si="15">D64</f>
        <v>7</v>
      </c>
      <c r="E83" s="220" t="str">
        <f t="shared" si="15"/>
        <v/>
      </c>
      <c r="F83" s="220" t="str">
        <f t="shared" si="15"/>
        <v/>
      </c>
      <c r="G83" s="220" t="str">
        <f t="shared" si="15"/>
        <v/>
      </c>
      <c r="H83" s="221" t="str">
        <f t="shared" si="15"/>
        <v/>
      </c>
    </row>
    <row r="84" spans="2:8" ht="18.75" customHeight="1" thickBot="1" x14ac:dyDescent="0.45">
      <c r="B84" s="242" t="s">
        <v>554</v>
      </c>
      <c r="C84" s="243"/>
      <c r="D84" s="222">
        <f>-ROUNDDOWN(D67,-3)</f>
        <v>0</v>
      </c>
      <c r="E84" s="222">
        <f t="shared" ref="E84:H84" si="16">-ROUNDDOWN(E67,-3)</f>
        <v>0</v>
      </c>
      <c r="F84" s="222">
        <f t="shared" si="16"/>
        <v>0</v>
      </c>
      <c r="G84" s="222">
        <f t="shared" si="16"/>
        <v>0</v>
      </c>
      <c r="H84" s="225">
        <f t="shared" si="16"/>
        <v>0</v>
      </c>
    </row>
    <row r="85" spans="2:8" ht="18.75" customHeight="1" thickBot="1" x14ac:dyDescent="0.45">
      <c r="B85" s="226" t="s">
        <v>562</v>
      </c>
      <c r="C85" s="216">
        <f>SUM(D84:H84)</f>
        <v>0</v>
      </c>
      <c r="D85" s="228"/>
      <c r="E85" s="229"/>
      <c r="F85" s="229"/>
      <c r="G85" s="229"/>
      <c r="H85" s="229"/>
    </row>
    <row r="86" spans="2:8" ht="18.75" customHeight="1" thickBot="1" x14ac:dyDescent="0.45">
      <c r="B86" s="226" t="s">
        <v>563</v>
      </c>
      <c r="C86" s="227">
        <f>C85*10^-3</f>
        <v>0</v>
      </c>
      <c r="D86" s="230"/>
      <c r="E86" s="217"/>
      <c r="F86" s="217"/>
      <c r="G86" s="217"/>
      <c r="H86" s="217"/>
    </row>
    <row r="87" spans="2:8" ht="18.75" customHeight="1" x14ac:dyDescent="0.4">
      <c r="B87" s="241"/>
      <c r="C87" s="241"/>
    </row>
    <row r="88" spans="2:8" ht="18.75" customHeight="1" thickBot="1" x14ac:dyDescent="0.45">
      <c r="B88" s="183" t="s">
        <v>559</v>
      </c>
      <c r="C88" s="39"/>
      <c r="D88" s="31"/>
      <c r="E88" s="31"/>
      <c r="F88" s="31"/>
      <c r="G88" s="31"/>
      <c r="H88" s="31"/>
    </row>
    <row r="89" spans="2:8" ht="18.75" customHeight="1" thickBot="1" x14ac:dyDescent="0.45">
      <c r="B89" s="160"/>
      <c r="C89" s="219"/>
      <c r="D89" s="220">
        <f t="shared" ref="D89:H89" si="17">D70</f>
        <v>7</v>
      </c>
      <c r="E89" s="220" t="str">
        <f t="shared" si="17"/>
        <v/>
      </c>
      <c r="F89" s="220" t="str">
        <f t="shared" si="17"/>
        <v/>
      </c>
      <c r="G89" s="220" t="str">
        <f t="shared" si="17"/>
        <v/>
      </c>
      <c r="H89" s="221" t="str">
        <f t="shared" si="17"/>
        <v/>
      </c>
    </row>
    <row r="90" spans="2:8" ht="18.75" customHeight="1" thickBot="1" x14ac:dyDescent="0.45">
      <c r="B90" s="242" t="s">
        <v>554</v>
      </c>
      <c r="C90" s="243"/>
      <c r="D90" s="222">
        <f>-ROUNDDOWN(D73,-3)</f>
        <v>0</v>
      </c>
      <c r="E90" s="223">
        <f t="shared" ref="E90:H90" si="18">-ROUNDDOWN(E73,-3)</f>
        <v>0</v>
      </c>
      <c r="F90" s="223">
        <f t="shared" si="18"/>
        <v>0</v>
      </c>
      <c r="G90" s="223">
        <f t="shared" si="18"/>
        <v>0</v>
      </c>
      <c r="H90" s="224">
        <f t="shared" si="18"/>
        <v>0</v>
      </c>
    </row>
    <row r="91" spans="2:8" ht="18.75" customHeight="1" thickBot="1" x14ac:dyDescent="0.45">
      <c r="B91" s="226" t="s">
        <v>562</v>
      </c>
      <c r="C91" s="216">
        <f>SUM(D90:H90)</f>
        <v>0</v>
      </c>
      <c r="D91" s="228"/>
      <c r="E91" s="229"/>
      <c r="F91" s="229"/>
      <c r="G91" s="229"/>
      <c r="H91" s="229"/>
    </row>
    <row r="92" spans="2:8" ht="18.75" customHeight="1" thickBot="1" x14ac:dyDescent="0.45">
      <c r="B92" s="226" t="s">
        <v>563</v>
      </c>
      <c r="C92" s="227">
        <f>C91*10^-3</f>
        <v>0</v>
      </c>
      <c r="D92" s="230"/>
      <c r="E92" s="217"/>
      <c r="F92" s="217"/>
      <c r="G92" s="217"/>
      <c r="H92" s="217"/>
    </row>
  </sheetData>
  <sheetProtection algorithmName="SHA-512" hashValue="kgzF71KwLaGRPjcESEZayKrPJgccGBtqh038IHmlz7aQsGTp3Uhw6EjKUnK9jhbX1u7i0y9TwlKe+KpBRcUlXw==" saltValue="FqEJrHd8ZM+5Pl63wM+S0g==" spinCount="100000" sheet="1" objects="1" scenarios="1"/>
  <protectedRanges>
    <protectedRange sqref="B25:J44 B49:J53" name="範囲2"/>
    <protectedRange sqref="B6:J20" name="範囲1"/>
  </protectedRanges>
  <mergeCells count="1">
    <mergeCell ref="A1:C1"/>
  </mergeCells>
  <phoneticPr fontId="1"/>
  <dataValidations count="1">
    <dataValidation type="list" allowBlank="1" showInputMessage="1" showErrorMessage="1" sqref="D6:J20 D25:J44 D49:J53">
      <formula1>"〇"</formula1>
    </dataValidation>
  </dataValidations>
  <pageMargins left="0.7" right="0.7" top="0.75" bottom="0.75" header="0.3" footer="0.3"/>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39997558519241921"/>
    <pageSetUpPr fitToPage="1"/>
  </sheetPr>
  <dimension ref="A1:K20"/>
  <sheetViews>
    <sheetView zoomScale="95" zoomScaleNormal="95" workbookViewId="0">
      <selection activeCell="E4" sqref="E4"/>
    </sheetView>
  </sheetViews>
  <sheetFormatPr defaultRowHeight="18.75" x14ac:dyDescent="0.4"/>
  <cols>
    <col min="1" max="1" width="4.125" customWidth="1"/>
    <col min="2" max="2" width="25.75" customWidth="1"/>
    <col min="3" max="3" width="11" style="65" bestFit="1" customWidth="1"/>
    <col min="4" max="4" width="38.75" customWidth="1"/>
    <col min="5" max="8" width="35" style="4" customWidth="1"/>
    <col min="9" max="11" width="9" customWidth="1"/>
  </cols>
  <sheetData>
    <row r="1" spans="1:11" ht="19.5" thickBot="1" x14ac:dyDescent="0.45">
      <c r="A1" s="75"/>
      <c r="B1" s="76" t="s">
        <v>439</v>
      </c>
      <c r="C1" s="99" t="s">
        <v>431</v>
      </c>
      <c r="D1" s="74" t="s">
        <v>432</v>
      </c>
      <c r="E1" s="93" t="s">
        <v>442</v>
      </c>
      <c r="F1" s="94"/>
      <c r="G1" s="94"/>
      <c r="H1" s="95"/>
    </row>
    <row r="2" spans="1:11" ht="19.5" thickBot="1" x14ac:dyDescent="0.45">
      <c r="A2" s="69" t="s">
        <v>420</v>
      </c>
      <c r="B2" s="70"/>
      <c r="C2" s="106"/>
      <c r="D2" s="71"/>
      <c r="E2" s="141" t="s">
        <v>433</v>
      </c>
      <c r="F2" s="142" t="s">
        <v>440</v>
      </c>
      <c r="G2" s="142" t="s">
        <v>441</v>
      </c>
      <c r="H2" s="143" t="s">
        <v>437</v>
      </c>
    </row>
    <row r="3" spans="1:11" ht="89.25" customHeight="1" x14ac:dyDescent="0.4">
      <c r="A3" s="72"/>
      <c r="B3" s="68" t="s">
        <v>474</v>
      </c>
      <c r="C3" s="100"/>
      <c r="D3" s="96"/>
      <c r="E3" s="144" t="s">
        <v>479</v>
      </c>
      <c r="F3" s="145" t="s">
        <v>495</v>
      </c>
      <c r="G3" s="145" t="s">
        <v>494</v>
      </c>
      <c r="H3" s="146" t="s">
        <v>475</v>
      </c>
      <c r="I3">
        <v>10</v>
      </c>
      <c r="J3">
        <f>IF(LEFT(C3,1)="S",5,IF(LEFT(C3,1)="A",3,IF(LEFT(C3,1)="B",1,0)))</f>
        <v>0</v>
      </c>
      <c r="K3">
        <f>I3*J3</f>
        <v>0</v>
      </c>
    </row>
    <row r="4" spans="1:11" ht="89.25" customHeight="1" x14ac:dyDescent="0.4">
      <c r="A4" s="72"/>
      <c r="B4" s="66" t="s">
        <v>422</v>
      </c>
      <c r="C4" s="101"/>
      <c r="D4" s="97"/>
      <c r="E4" s="79" t="s">
        <v>481</v>
      </c>
      <c r="F4" s="77" t="s">
        <v>480</v>
      </c>
      <c r="G4" s="77" t="s">
        <v>472</v>
      </c>
      <c r="H4" s="78" t="s">
        <v>465</v>
      </c>
      <c r="I4">
        <v>6</v>
      </c>
      <c r="J4">
        <f>IF(LEFT(C4,1)="S",5,IF(LEFT(C4,1)="A",3,IF(LEFT(C4,1)="B",1,0)))</f>
        <v>0</v>
      </c>
      <c r="K4">
        <f>I4*J4</f>
        <v>0</v>
      </c>
    </row>
    <row r="5" spans="1:11" ht="89.25" customHeight="1" thickBot="1" x14ac:dyDescent="0.45">
      <c r="A5" s="72"/>
      <c r="B5" s="67" t="s">
        <v>421</v>
      </c>
      <c r="C5" s="102"/>
      <c r="D5" s="98"/>
      <c r="E5" s="147" t="s">
        <v>482</v>
      </c>
      <c r="F5" s="81" t="s">
        <v>498</v>
      </c>
      <c r="G5" s="81" t="s">
        <v>476</v>
      </c>
      <c r="H5" s="82" t="s">
        <v>473</v>
      </c>
      <c r="I5">
        <v>5</v>
      </c>
      <c r="J5">
        <f>IF(LEFT(C5,1)="S",5,IF(LEFT(C5,1)="A",3,IF(LEFT(C5,1)="B",1,0)))</f>
        <v>0</v>
      </c>
      <c r="K5">
        <f>I5*J5</f>
        <v>0</v>
      </c>
    </row>
    <row r="6" spans="1:11" ht="19.5" thickBot="1" x14ac:dyDescent="0.45">
      <c r="A6" s="69" t="s">
        <v>423</v>
      </c>
      <c r="B6" s="136"/>
      <c r="C6" s="137"/>
      <c r="D6" s="138"/>
      <c r="E6" s="15" t="s">
        <v>433</v>
      </c>
      <c r="F6" s="85" t="s">
        <v>440</v>
      </c>
      <c r="G6" s="85" t="s">
        <v>441</v>
      </c>
      <c r="H6" s="86" t="s">
        <v>437</v>
      </c>
    </row>
    <row r="7" spans="1:11" ht="75" customHeight="1" x14ac:dyDescent="0.4">
      <c r="A7" s="72"/>
      <c r="B7" s="133" t="s">
        <v>424</v>
      </c>
      <c r="C7" s="134"/>
      <c r="D7" s="135"/>
      <c r="E7" s="130"/>
      <c r="F7" s="131"/>
      <c r="G7" s="83" t="s">
        <v>500</v>
      </c>
      <c r="H7" s="84" t="s">
        <v>501</v>
      </c>
      <c r="I7">
        <v>0</v>
      </c>
      <c r="J7">
        <f t="shared" ref="J7:J13" si="0">IF(LEFT(C7,1)="S",5,IF(LEFT(C7,1)="A",3,IF(LEFT(C7,1)="B",1,0)))</f>
        <v>0</v>
      </c>
      <c r="K7">
        <f t="shared" ref="K7:K13" si="1">I7*J7</f>
        <v>0</v>
      </c>
    </row>
    <row r="8" spans="1:11" ht="75" customHeight="1" thickBot="1" x14ac:dyDescent="0.45">
      <c r="A8" s="73"/>
      <c r="B8" s="67" t="s">
        <v>425</v>
      </c>
      <c r="C8" s="101"/>
      <c r="D8" s="98"/>
      <c r="E8" s="87" t="s">
        <v>478</v>
      </c>
      <c r="F8" s="88" t="s">
        <v>477</v>
      </c>
      <c r="G8" s="88" t="s">
        <v>443</v>
      </c>
      <c r="H8" s="89" t="s">
        <v>444</v>
      </c>
      <c r="I8">
        <v>3</v>
      </c>
      <c r="J8">
        <f t="shared" si="0"/>
        <v>0</v>
      </c>
      <c r="K8">
        <f t="shared" si="1"/>
        <v>0</v>
      </c>
    </row>
    <row r="9" spans="1:11" ht="19.5" thickBot="1" x14ac:dyDescent="0.45">
      <c r="A9" s="69" t="s">
        <v>426</v>
      </c>
      <c r="B9" s="136"/>
      <c r="C9" s="137"/>
      <c r="D9" s="138"/>
      <c r="E9" s="15" t="s">
        <v>433</v>
      </c>
      <c r="F9" s="85" t="s">
        <v>440</v>
      </c>
      <c r="G9" s="85" t="s">
        <v>441</v>
      </c>
      <c r="H9" s="86" t="s">
        <v>437</v>
      </c>
    </row>
    <row r="10" spans="1:11" ht="75" customHeight="1" thickBot="1" x14ac:dyDescent="0.45">
      <c r="A10" s="73"/>
      <c r="B10" s="139" t="s">
        <v>427</v>
      </c>
      <c r="C10" s="134"/>
      <c r="D10" s="140"/>
      <c r="E10" s="90" t="s">
        <v>493</v>
      </c>
      <c r="F10" s="91" t="s">
        <v>485</v>
      </c>
      <c r="G10" s="91" t="s">
        <v>483</v>
      </c>
      <c r="H10" s="92" t="s">
        <v>484</v>
      </c>
      <c r="I10">
        <v>3</v>
      </c>
      <c r="J10">
        <f t="shared" si="0"/>
        <v>0</v>
      </c>
      <c r="K10">
        <f t="shared" si="1"/>
        <v>0</v>
      </c>
    </row>
    <row r="11" spans="1:11" ht="19.5" thickBot="1" x14ac:dyDescent="0.45">
      <c r="A11" s="69" t="s">
        <v>428</v>
      </c>
      <c r="B11" s="70"/>
      <c r="C11" s="106"/>
      <c r="D11" s="71"/>
      <c r="E11" s="141" t="s">
        <v>433</v>
      </c>
      <c r="F11" s="142" t="s">
        <v>440</v>
      </c>
      <c r="G11" s="142" t="s">
        <v>441</v>
      </c>
      <c r="H11" s="143" t="s">
        <v>437</v>
      </c>
    </row>
    <row r="12" spans="1:11" ht="75" customHeight="1" x14ac:dyDescent="0.4">
      <c r="A12" s="72"/>
      <c r="B12" s="68" t="s">
        <v>429</v>
      </c>
      <c r="C12" s="100"/>
      <c r="D12" s="96"/>
      <c r="E12" s="148" t="s">
        <v>487</v>
      </c>
      <c r="F12" s="145" t="s">
        <v>486</v>
      </c>
      <c r="G12" s="145" t="s">
        <v>488</v>
      </c>
      <c r="H12" s="132"/>
      <c r="I12">
        <v>3</v>
      </c>
      <c r="J12">
        <f t="shared" si="0"/>
        <v>0</v>
      </c>
      <c r="K12">
        <f t="shared" si="1"/>
        <v>0</v>
      </c>
    </row>
    <row r="13" spans="1:11" ht="75" customHeight="1" thickBot="1" x14ac:dyDescent="0.45">
      <c r="A13" s="73"/>
      <c r="B13" s="67" t="s">
        <v>430</v>
      </c>
      <c r="C13" s="102"/>
      <c r="D13" s="98"/>
      <c r="E13" s="80" t="s">
        <v>491</v>
      </c>
      <c r="F13" s="81" t="s">
        <v>490</v>
      </c>
      <c r="G13" s="81" t="s">
        <v>492</v>
      </c>
      <c r="H13" s="82" t="s">
        <v>489</v>
      </c>
      <c r="I13">
        <v>3</v>
      </c>
      <c r="J13">
        <f t="shared" si="0"/>
        <v>0</v>
      </c>
      <c r="K13">
        <f t="shared" si="1"/>
        <v>0</v>
      </c>
    </row>
    <row r="14" spans="1:11" ht="19.5" thickBot="1" x14ac:dyDescent="0.45"/>
    <row r="15" spans="1:11" ht="19.5" thickBot="1" x14ac:dyDescent="0.45">
      <c r="B15" s="125"/>
      <c r="C15" s="111"/>
      <c r="D15" s="112" t="s">
        <v>466</v>
      </c>
      <c r="E15" s="113" t="s">
        <v>467</v>
      </c>
    </row>
    <row r="16" spans="1:11" x14ac:dyDescent="0.4">
      <c r="B16" s="126"/>
      <c r="C16" s="114" t="s">
        <v>468</v>
      </c>
      <c r="D16" s="115" t="str">
        <f>IF(COUNTIF(J3:J13,0)&gt;0,"Ｃ評価があります","Ｃ評価がありません")</f>
        <v>Ｃ評価があります</v>
      </c>
      <c r="E16" s="116" t="s">
        <v>469</v>
      </c>
    </row>
    <row r="17" spans="2:5" ht="19.5" thickBot="1" x14ac:dyDescent="0.45">
      <c r="B17" s="126"/>
      <c r="C17" s="117" t="s">
        <v>470</v>
      </c>
      <c r="D17" s="118">
        <f>SUM(K3:K13)</f>
        <v>0</v>
      </c>
      <c r="E17" s="119" t="s">
        <v>499</v>
      </c>
    </row>
    <row r="18" spans="2:5" ht="20.25" thickTop="1" thickBot="1" x14ac:dyDescent="0.45">
      <c r="B18" s="126"/>
      <c r="C18" s="120" t="s">
        <v>471</v>
      </c>
      <c r="D18" s="121" t="str">
        <f>IF(D16="Ｃ評価がありません",IF(D17&gt;=56,"申請条件を満たしています","申請できません"),"申請できません")</f>
        <v>申請できません</v>
      </c>
      <c r="E18" s="122">
        <f>IF(C18&gt;=3,1,0)</f>
        <v>1</v>
      </c>
    </row>
    <row r="19" spans="2:5" x14ac:dyDescent="0.4">
      <c r="B19" s="127"/>
      <c r="C19" s="128"/>
      <c r="D19" s="123"/>
      <c r="E19" s="110">
        <f>IF(C19&gt;=1,0,1)</f>
        <v>1</v>
      </c>
    </row>
    <row r="20" spans="2:5" x14ac:dyDescent="0.4">
      <c r="B20" s="127"/>
      <c r="C20" s="129"/>
      <c r="D20" s="124"/>
    </row>
  </sheetData>
  <sheetProtection algorithmName="SHA-512" hashValue="TTmlf1l/jwRSp6p8R7sBCBuPC1FYEJSbAIo97/Rexs8LabFl+ss4hEKgCJb+iBHKZ5iklqlQ4LQM4/RTFtUvmQ==" saltValue="Aic8CxWFaTwXt2PGz4ckGg==" spinCount="100000" sheet="1" objects="1" scenarios="1"/>
  <protectedRanges>
    <protectedRange sqref="C3:D5 C7:D8 C10:D10 C12:D13" name="範囲1"/>
  </protectedRanges>
  <phoneticPr fontId="1"/>
  <pageMargins left="0.7" right="0.7" top="0.75" bottom="0.75" header="0.3" footer="0.3"/>
  <pageSetup paperSize="8" scale="81" orientation="landscape"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config!$C$2:$C$9</xm:f>
          </x14:formula1>
          <xm:sqref>C4</xm:sqref>
        </x14:dataValidation>
        <x14:dataValidation type="list" allowBlank="1" showInputMessage="1" showErrorMessage="1">
          <x14:formula1>
            <xm:f>config!$H$2:$H$6</xm:f>
          </x14:formula1>
          <xm:sqref>C12</xm:sqref>
        </x14:dataValidation>
        <x14:dataValidation type="list" allowBlank="1" showInputMessage="1" showErrorMessage="1">
          <x14:formula1>
            <xm:f>config!$I$2:$I$7</xm:f>
          </x14:formula1>
          <xm:sqref>C13</xm:sqref>
        </x14:dataValidation>
        <x14:dataValidation type="list" allowBlank="1" showInputMessage="1" showErrorMessage="1">
          <x14:formula1>
            <xm:f>config!$E$2:$E$3</xm:f>
          </x14:formula1>
          <xm:sqref>C7</xm:sqref>
        </x14:dataValidation>
        <x14:dataValidation type="list" allowBlank="1" showInputMessage="1" showErrorMessage="1">
          <x14:formula1>
            <xm:f>config!$G$2:$G$8</xm:f>
          </x14:formula1>
          <xm:sqref>C10</xm:sqref>
        </x14:dataValidation>
        <x14:dataValidation type="list" allowBlank="1" showInputMessage="1" showErrorMessage="1">
          <x14:formula1>
            <xm:f>config!$F$2:$F$5</xm:f>
          </x14:formula1>
          <xm:sqref>C8</xm:sqref>
        </x14:dataValidation>
        <x14:dataValidation type="list" allowBlank="1" showInputMessage="1" showErrorMessage="1">
          <x14:formula1>
            <xm:f>config!$B$2:$B$8</xm:f>
          </x14:formula1>
          <xm:sqref>C3</xm:sqref>
        </x14:dataValidation>
        <x14:dataValidation type="list" allowBlank="1" showInputMessage="1" showErrorMessage="1">
          <x14:formula1>
            <xm:f>config!$D$2:$D$8</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7" tint="0.39997558519241921"/>
    <pageSetUpPr fitToPage="1"/>
  </sheetPr>
  <dimension ref="A1:I23"/>
  <sheetViews>
    <sheetView topLeftCell="A19" zoomScaleNormal="100" workbookViewId="0">
      <selection activeCell="B4" sqref="B4:E4"/>
    </sheetView>
  </sheetViews>
  <sheetFormatPr defaultRowHeight="18.75" x14ac:dyDescent="0.4"/>
  <cols>
    <col min="1" max="1" width="12.5" customWidth="1"/>
    <col min="2" max="5" width="20" customWidth="1"/>
  </cols>
  <sheetData>
    <row r="1" spans="1:9" x14ac:dyDescent="0.4">
      <c r="A1" s="248" t="s">
        <v>415</v>
      </c>
      <c r="B1" s="248"/>
      <c r="C1" s="248"/>
      <c r="D1" s="248"/>
      <c r="E1" s="248"/>
    </row>
    <row r="2" spans="1:9" ht="19.5" thickBot="1" x14ac:dyDescent="0.45"/>
    <row r="3" spans="1:9" ht="38.25" thickBot="1" x14ac:dyDescent="0.45">
      <c r="A3" s="15" t="s">
        <v>503</v>
      </c>
      <c r="B3" s="254" t="s">
        <v>505</v>
      </c>
      <c r="C3" s="254"/>
      <c r="D3" s="254"/>
      <c r="E3" s="255"/>
    </row>
    <row r="4" spans="1:9" ht="60" customHeight="1" thickBot="1" x14ac:dyDescent="0.45">
      <c r="A4" s="14" t="s">
        <v>19</v>
      </c>
      <c r="B4" s="256" t="s">
        <v>512</v>
      </c>
      <c r="C4" s="256"/>
      <c r="D4" s="256"/>
      <c r="E4" s="257"/>
      <c r="F4">
        <f>LEN(B4)</f>
        <v>101</v>
      </c>
    </row>
    <row r="6" spans="1:9" ht="19.5" thickBot="1" x14ac:dyDescent="0.45">
      <c r="A6" t="s">
        <v>0</v>
      </c>
    </row>
    <row r="7" spans="1:9" s="4" customFormat="1" ht="37.5" customHeight="1" x14ac:dyDescent="0.4">
      <c r="A7" s="6" t="s">
        <v>11</v>
      </c>
      <c r="B7" s="16" t="s">
        <v>4</v>
      </c>
      <c r="C7" s="17" t="s">
        <v>21</v>
      </c>
      <c r="D7" s="16" t="s">
        <v>22</v>
      </c>
      <c r="E7" s="18" t="s">
        <v>25</v>
      </c>
    </row>
    <row r="8" spans="1:9" ht="16.5" customHeight="1" x14ac:dyDescent="0.4">
      <c r="A8" s="7"/>
      <c r="B8" s="19" t="s">
        <v>39</v>
      </c>
      <c r="C8" s="20" t="s">
        <v>2</v>
      </c>
      <c r="D8" s="19" t="s">
        <v>2</v>
      </c>
      <c r="E8" s="21" t="s">
        <v>2</v>
      </c>
      <c r="I8" t="s">
        <v>508</v>
      </c>
    </row>
    <row r="9" spans="1:9" ht="52.5" customHeight="1" thickBot="1" x14ac:dyDescent="0.45">
      <c r="A9" s="8"/>
      <c r="B9" s="22"/>
      <c r="C9" s="23"/>
      <c r="D9" s="22"/>
      <c r="E9" s="24"/>
      <c r="I9" t="s">
        <v>3</v>
      </c>
    </row>
    <row r="10" spans="1:9" s="4" customFormat="1" ht="37.5" customHeight="1" x14ac:dyDescent="0.4">
      <c r="A10" s="6" t="s">
        <v>12</v>
      </c>
      <c r="B10" s="16" t="s">
        <v>5</v>
      </c>
      <c r="C10" s="17" t="s">
        <v>6</v>
      </c>
      <c r="D10" s="16" t="s">
        <v>7</v>
      </c>
      <c r="E10" s="18" t="s">
        <v>24</v>
      </c>
    </row>
    <row r="11" spans="1:9" x14ac:dyDescent="0.4">
      <c r="A11" s="7"/>
      <c r="B11" s="19" t="s">
        <v>2</v>
      </c>
      <c r="C11" s="20" t="s">
        <v>2</v>
      </c>
      <c r="D11" s="19" t="s">
        <v>2</v>
      </c>
      <c r="E11" s="21" t="s">
        <v>39</v>
      </c>
    </row>
    <row r="12" spans="1:9" ht="52.5" customHeight="1" x14ac:dyDescent="0.4">
      <c r="A12" s="7"/>
      <c r="B12" s="25"/>
      <c r="C12" s="26"/>
      <c r="D12" s="25"/>
      <c r="E12" s="27"/>
    </row>
    <row r="13" spans="1:9" s="4" customFormat="1" ht="37.5" customHeight="1" x14ac:dyDescent="0.4">
      <c r="A13" s="9"/>
      <c r="B13" s="28" t="s">
        <v>27</v>
      </c>
      <c r="C13" s="29" t="s">
        <v>8</v>
      </c>
      <c r="D13" s="28" t="s">
        <v>23</v>
      </c>
      <c r="E13" s="30" t="s">
        <v>419</v>
      </c>
    </row>
    <row r="14" spans="1:9" x14ac:dyDescent="0.4">
      <c r="A14" s="7"/>
      <c r="B14" s="19" t="s">
        <v>2</v>
      </c>
      <c r="C14" s="20" t="s">
        <v>2</v>
      </c>
      <c r="D14" s="19" t="s">
        <v>2</v>
      </c>
      <c r="E14" s="21" t="s">
        <v>2</v>
      </c>
    </row>
    <row r="15" spans="1:9" ht="52.5" customHeight="1" thickBot="1" x14ac:dyDescent="0.45">
      <c r="A15" s="8"/>
      <c r="B15" s="22"/>
      <c r="C15" s="23"/>
      <c r="D15" s="22"/>
      <c r="E15" s="24"/>
    </row>
    <row r="16" spans="1:9" s="4" customFormat="1" ht="37.5" customHeight="1" x14ac:dyDescent="0.4">
      <c r="A16" s="6" t="s">
        <v>13</v>
      </c>
      <c r="B16" s="16" t="s">
        <v>26</v>
      </c>
      <c r="C16" s="17" t="s">
        <v>10</v>
      </c>
      <c r="D16" s="16" t="s">
        <v>418</v>
      </c>
      <c r="E16" s="18" t="s">
        <v>9</v>
      </c>
    </row>
    <row r="17" spans="1:5" x14ac:dyDescent="0.4">
      <c r="A17" s="7"/>
      <c r="B17" s="10" t="s">
        <v>2</v>
      </c>
      <c r="C17" s="11" t="s">
        <v>2</v>
      </c>
      <c r="D17" s="10" t="s">
        <v>2</v>
      </c>
      <c r="E17" s="12" t="s">
        <v>2</v>
      </c>
    </row>
    <row r="18" spans="1:5" ht="52.5" customHeight="1" thickBot="1" x14ac:dyDescent="0.45">
      <c r="A18" s="8"/>
      <c r="B18" s="5"/>
      <c r="C18" s="2"/>
      <c r="D18" s="5"/>
      <c r="E18" s="3"/>
    </row>
    <row r="19" spans="1:5" x14ac:dyDescent="0.4">
      <c r="B19" s="1"/>
      <c r="C19" s="1"/>
      <c r="D19" s="1"/>
      <c r="E19" s="1"/>
    </row>
    <row r="20" spans="1:5" ht="19.5" thickBot="1" x14ac:dyDescent="0.45">
      <c r="A20" t="s">
        <v>14</v>
      </c>
    </row>
    <row r="21" spans="1:5" ht="57" customHeight="1" thickBot="1" x14ac:dyDescent="0.45">
      <c r="A21" s="13" t="s">
        <v>15</v>
      </c>
      <c r="B21" s="258" t="s">
        <v>513</v>
      </c>
      <c r="C21" s="244"/>
      <c r="D21" s="244"/>
      <c r="E21" s="245"/>
    </row>
    <row r="22" spans="1:5" ht="57" customHeight="1" thickBot="1" x14ac:dyDescent="0.45">
      <c r="A22" s="13" t="s">
        <v>16</v>
      </c>
      <c r="B22" s="258" t="s">
        <v>514</v>
      </c>
      <c r="C22" s="258"/>
      <c r="D22" s="258"/>
      <c r="E22" s="259"/>
    </row>
    <row r="23" spans="1:5" ht="57" customHeight="1" thickBot="1" x14ac:dyDescent="0.45">
      <c r="A23" s="14" t="s">
        <v>17</v>
      </c>
      <c r="B23" s="252" t="s">
        <v>510</v>
      </c>
      <c r="C23" s="252"/>
      <c r="D23" s="252"/>
      <c r="E23" s="253"/>
    </row>
  </sheetData>
  <mergeCells count="6">
    <mergeCell ref="B23:E23"/>
    <mergeCell ref="A1:E1"/>
    <mergeCell ref="B3:E3"/>
    <mergeCell ref="B4:E4"/>
    <mergeCell ref="B21:E21"/>
    <mergeCell ref="B22:E22"/>
  </mergeCells>
  <phoneticPr fontId="1"/>
  <dataValidations count="1">
    <dataValidation type="list" allowBlank="1" showInputMessage="1" showErrorMessage="1" sqref="B8:E8 B17:E17 B11:E11 B14:E14">
      <formula1>$I$8:$I$9</formula1>
    </dataValidation>
  </dataValidations>
  <pageMargins left="0.7" right="0.7" top="0.75" bottom="0.75" header="0.3" footer="0.3"/>
  <pageSetup paperSize="9" scale="8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7" tint="0.39997558519241921"/>
    <pageSetUpPr fitToPage="1"/>
  </sheetPr>
  <dimension ref="A1:F8"/>
  <sheetViews>
    <sheetView workbookViewId="0">
      <selection activeCell="I26" sqref="I26"/>
    </sheetView>
  </sheetViews>
  <sheetFormatPr defaultRowHeight="18.75" x14ac:dyDescent="0.4"/>
  <cols>
    <col min="1" max="1" width="12.5" customWidth="1"/>
    <col min="2" max="5" width="20" customWidth="1"/>
  </cols>
  <sheetData>
    <row r="1" spans="1:6" x14ac:dyDescent="0.4">
      <c r="A1" s="248" t="s">
        <v>416</v>
      </c>
      <c r="B1" s="248"/>
      <c r="C1" s="248"/>
      <c r="D1" s="248"/>
      <c r="E1" s="248"/>
    </row>
    <row r="2" spans="1:6" x14ac:dyDescent="0.4">
      <c r="A2" s="159"/>
      <c r="B2" s="159"/>
      <c r="C2" s="159"/>
      <c r="D2" s="159"/>
      <c r="E2" s="159"/>
    </row>
    <row r="3" spans="1:6" ht="19.5" thickBot="1" x14ac:dyDescent="0.45">
      <c r="A3" t="s">
        <v>30</v>
      </c>
    </row>
    <row r="4" spans="1:6" ht="111.75" customHeight="1" thickBot="1" x14ac:dyDescent="0.45">
      <c r="A4" s="15" t="s">
        <v>502</v>
      </c>
      <c r="B4" s="258" t="s">
        <v>523</v>
      </c>
      <c r="C4" s="258"/>
      <c r="D4" s="258"/>
      <c r="E4" s="259"/>
      <c r="F4">
        <f>LEN(B4)</f>
        <v>102</v>
      </c>
    </row>
    <row r="5" spans="1:6" ht="111.75" customHeight="1" thickBot="1" x14ac:dyDescent="0.45">
      <c r="A5" s="15" t="s">
        <v>414</v>
      </c>
      <c r="B5" s="258" t="s">
        <v>518</v>
      </c>
      <c r="C5" s="258"/>
      <c r="D5" s="258"/>
      <c r="E5" s="259"/>
      <c r="F5">
        <f t="shared" ref="F5:F7" si="0">LEN(B5)</f>
        <v>132</v>
      </c>
    </row>
    <row r="6" spans="1:6" ht="111.75" customHeight="1" thickBot="1" x14ac:dyDescent="0.45">
      <c r="A6" s="36" t="s">
        <v>29</v>
      </c>
      <c r="B6" s="252" t="s">
        <v>511</v>
      </c>
      <c r="C6" s="252"/>
      <c r="D6" s="252"/>
      <c r="E6" s="253"/>
      <c r="F6">
        <f t="shared" si="0"/>
        <v>35</v>
      </c>
    </row>
    <row r="7" spans="1:6" ht="111.75" customHeight="1" thickBot="1" x14ac:dyDescent="0.45">
      <c r="A7" s="36" t="s">
        <v>28</v>
      </c>
      <c r="B7" s="260" t="s">
        <v>515</v>
      </c>
      <c r="C7" s="261"/>
      <c r="D7" s="261"/>
      <c r="E7" s="262"/>
      <c r="F7">
        <f t="shared" si="0"/>
        <v>57</v>
      </c>
    </row>
    <row r="8" spans="1:6" s="31" customFormat="1" ht="18.75" customHeight="1" x14ac:dyDescent="0.4"/>
  </sheetData>
  <mergeCells count="5">
    <mergeCell ref="A1:E1"/>
    <mergeCell ref="B4:E4"/>
    <mergeCell ref="B5:E5"/>
    <mergeCell ref="B6:E6"/>
    <mergeCell ref="B7:E7"/>
  </mergeCells>
  <phoneticPr fontId="1"/>
  <pageMargins left="0.7" right="0.7" top="0.75" bottom="0.75" header="0.3" footer="0.3"/>
  <pageSetup paperSize="9" scale="8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7" tint="0.39997558519241921"/>
    <pageSetUpPr fitToPage="1"/>
  </sheetPr>
  <dimension ref="A1:C32"/>
  <sheetViews>
    <sheetView zoomScaleNormal="100" workbookViewId="0">
      <selection activeCell="E15" sqref="E15"/>
    </sheetView>
  </sheetViews>
  <sheetFormatPr defaultRowHeight="18.75" x14ac:dyDescent="0.4"/>
  <cols>
    <col min="1" max="1" width="12.5" style="159" customWidth="1"/>
    <col min="2" max="2" width="20" style="159" customWidth="1"/>
    <col min="3" max="3" width="56" customWidth="1"/>
    <col min="6" max="6" width="10" bestFit="1" customWidth="1"/>
  </cols>
  <sheetData>
    <row r="1" spans="1:3" x14ac:dyDescent="0.4">
      <c r="A1" s="248" t="s">
        <v>416</v>
      </c>
      <c r="B1" s="248"/>
      <c r="C1" s="248"/>
    </row>
    <row r="2" spans="1:3" ht="19.5" thickBot="1" x14ac:dyDescent="0.45">
      <c r="C2" s="159"/>
    </row>
    <row r="3" spans="1:3" ht="19.5" thickBot="1" x14ac:dyDescent="0.45">
      <c r="A3" s="13" t="s">
        <v>532</v>
      </c>
      <c r="B3" s="162" t="s">
        <v>533</v>
      </c>
      <c r="C3" s="163" t="s">
        <v>31</v>
      </c>
    </row>
    <row r="4" spans="1:3" x14ac:dyDescent="0.4">
      <c r="A4" s="173">
        <f>IF(B4&lt;&gt;"",YEAR(B4)-2018+IF(MONTH(B4)&lt;4,-1,0),"")</f>
        <v>5</v>
      </c>
      <c r="B4" s="164">
        <v>45292</v>
      </c>
      <c r="C4" s="185" t="s">
        <v>517</v>
      </c>
    </row>
    <row r="5" spans="1:3" x14ac:dyDescent="0.4">
      <c r="A5" s="174">
        <f t="shared" ref="A5:A32" si="0">IF(B5&lt;&gt;"",YEAR(B5)-2018+IF(MONTH(B5)&lt;4,-1,0),"")</f>
        <v>6</v>
      </c>
      <c r="B5" s="166">
        <v>45413</v>
      </c>
      <c r="C5" s="186" t="s">
        <v>537</v>
      </c>
    </row>
    <row r="6" spans="1:3" x14ac:dyDescent="0.4">
      <c r="A6" s="174">
        <f t="shared" si="0"/>
        <v>6</v>
      </c>
      <c r="B6" s="166">
        <v>45536</v>
      </c>
      <c r="C6" s="187" t="s">
        <v>538</v>
      </c>
    </row>
    <row r="7" spans="1:3" x14ac:dyDescent="0.4">
      <c r="A7" s="174">
        <f t="shared" si="0"/>
        <v>6</v>
      </c>
      <c r="B7" s="166">
        <v>45597</v>
      </c>
      <c r="C7" s="187" t="s">
        <v>539</v>
      </c>
    </row>
    <row r="8" spans="1:3" x14ac:dyDescent="0.4">
      <c r="A8" s="174">
        <f t="shared" si="0"/>
        <v>6</v>
      </c>
      <c r="B8" s="166">
        <v>45658</v>
      </c>
      <c r="C8" s="187" t="s">
        <v>540</v>
      </c>
    </row>
    <row r="9" spans="1:3" x14ac:dyDescent="0.4">
      <c r="A9" s="174">
        <f t="shared" si="0"/>
        <v>6</v>
      </c>
      <c r="B9" s="166">
        <v>45717</v>
      </c>
      <c r="C9" s="187" t="s">
        <v>516</v>
      </c>
    </row>
    <row r="10" spans="1:3" x14ac:dyDescent="0.4">
      <c r="A10" s="174">
        <f t="shared" si="0"/>
        <v>7</v>
      </c>
      <c r="B10" s="166">
        <v>45870</v>
      </c>
      <c r="C10" s="187" t="s">
        <v>541</v>
      </c>
    </row>
    <row r="11" spans="1:3" x14ac:dyDescent="0.4">
      <c r="A11" s="174">
        <f t="shared" si="0"/>
        <v>7</v>
      </c>
      <c r="B11" s="166">
        <v>45931</v>
      </c>
      <c r="C11" s="187" t="s">
        <v>542</v>
      </c>
    </row>
    <row r="12" spans="1:3" x14ac:dyDescent="0.4">
      <c r="A12" s="174">
        <f t="shared" si="0"/>
        <v>7</v>
      </c>
      <c r="B12" s="166">
        <v>45992</v>
      </c>
      <c r="C12" s="187" t="s">
        <v>543</v>
      </c>
    </row>
    <row r="13" spans="1:3" x14ac:dyDescent="0.4">
      <c r="A13" s="174" t="str">
        <f t="shared" si="0"/>
        <v/>
      </c>
      <c r="B13" s="166"/>
      <c r="C13" s="168"/>
    </row>
    <row r="14" spans="1:3" x14ac:dyDescent="0.4">
      <c r="A14" s="174" t="str">
        <f t="shared" si="0"/>
        <v/>
      </c>
      <c r="B14" s="166"/>
      <c r="C14" s="168"/>
    </row>
    <row r="15" spans="1:3" x14ac:dyDescent="0.4">
      <c r="A15" s="174" t="str">
        <f t="shared" si="0"/>
        <v/>
      </c>
      <c r="B15" s="166"/>
      <c r="C15" s="168"/>
    </row>
    <row r="16" spans="1:3" x14ac:dyDescent="0.4">
      <c r="A16" s="174" t="str">
        <f t="shared" si="0"/>
        <v/>
      </c>
      <c r="B16" s="166"/>
      <c r="C16" s="168"/>
    </row>
    <row r="17" spans="1:3" x14ac:dyDescent="0.4">
      <c r="A17" s="174" t="str">
        <f t="shared" si="0"/>
        <v/>
      </c>
      <c r="B17" s="166"/>
      <c r="C17" s="168"/>
    </row>
    <row r="18" spans="1:3" x14ac:dyDescent="0.4">
      <c r="A18" s="174" t="str">
        <f t="shared" si="0"/>
        <v/>
      </c>
      <c r="B18" s="166"/>
      <c r="C18" s="168"/>
    </row>
    <row r="19" spans="1:3" x14ac:dyDescent="0.4">
      <c r="A19" s="174" t="str">
        <f t="shared" si="0"/>
        <v/>
      </c>
      <c r="B19" s="166"/>
      <c r="C19" s="168"/>
    </row>
    <row r="20" spans="1:3" x14ac:dyDescent="0.4">
      <c r="A20" s="174" t="str">
        <f t="shared" si="0"/>
        <v/>
      </c>
      <c r="B20" s="166"/>
      <c r="C20" s="168"/>
    </row>
    <row r="21" spans="1:3" x14ac:dyDescent="0.4">
      <c r="A21" s="174" t="str">
        <f t="shared" si="0"/>
        <v/>
      </c>
      <c r="B21" s="166"/>
      <c r="C21" s="168"/>
    </row>
    <row r="22" spans="1:3" x14ac:dyDescent="0.4">
      <c r="A22" s="174" t="str">
        <f t="shared" si="0"/>
        <v/>
      </c>
      <c r="B22" s="166"/>
      <c r="C22" s="168"/>
    </row>
    <row r="23" spans="1:3" x14ac:dyDescent="0.4">
      <c r="A23" s="174" t="str">
        <f t="shared" si="0"/>
        <v/>
      </c>
      <c r="B23" s="166"/>
      <c r="C23" s="168"/>
    </row>
    <row r="24" spans="1:3" x14ac:dyDescent="0.4">
      <c r="A24" s="174" t="str">
        <f t="shared" si="0"/>
        <v/>
      </c>
      <c r="B24" s="166"/>
      <c r="C24" s="168"/>
    </row>
    <row r="25" spans="1:3" x14ac:dyDescent="0.4">
      <c r="A25" s="174" t="str">
        <f t="shared" si="0"/>
        <v/>
      </c>
      <c r="B25" s="166"/>
      <c r="C25" s="168"/>
    </row>
    <row r="26" spans="1:3" x14ac:dyDescent="0.4">
      <c r="A26" s="174" t="str">
        <f t="shared" si="0"/>
        <v/>
      </c>
      <c r="B26" s="166"/>
      <c r="C26" s="168"/>
    </row>
    <row r="27" spans="1:3" x14ac:dyDescent="0.4">
      <c r="A27" s="174" t="str">
        <f t="shared" si="0"/>
        <v/>
      </c>
      <c r="B27" s="166"/>
      <c r="C27" s="168"/>
    </row>
    <row r="28" spans="1:3" x14ac:dyDescent="0.4">
      <c r="A28" s="174" t="str">
        <f t="shared" si="0"/>
        <v/>
      </c>
      <c r="B28" s="166"/>
      <c r="C28" s="168"/>
    </row>
    <row r="29" spans="1:3" x14ac:dyDescent="0.4">
      <c r="A29" s="174" t="str">
        <f t="shared" si="0"/>
        <v/>
      </c>
      <c r="B29" s="166"/>
      <c r="C29" s="168"/>
    </row>
    <row r="30" spans="1:3" x14ac:dyDescent="0.4">
      <c r="A30" s="174" t="str">
        <f t="shared" si="0"/>
        <v/>
      </c>
      <c r="B30" s="166"/>
      <c r="C30" s="168"/>
    </row>
    <row r="31" spans="1:3" x14ac:dyDescent="0.4">
      <c r="A31" s="174" t="str">
        <f t="shared" si="0"/>
        <v/>
      </c>
      <c r="B31" s="166"/>
      <c r="C31" s="168"/>
    </row>
    <row r="32" spans="1:3" ht="19.5" thickBot="1" x14ac:dyDescent="0.45">
      <c r="A32" s="188" t="str">
        <f t="shared" si="0"/>
        <v/>
      </c>
      <c r="B32" s="189"/>
      <c r="C32" s="169"/>
    </row>
  </sheetData>
  <mergeCells count="1">
    <mergeCell ref="A1:C1"/>
  </mergeCells>
  <phoneticPr fontId="1"/>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7" tint="0.39997558519241921"/>
  </sheetPr>
  <dimension ref="A1:N92"/>
  <sheetViews>
    <sheetView view="pageBreakPreview" zoomScale="60" zoomScaleNormal="69" workbookViewId="0">
      <selection sqref="A1:XFD1048576"/>
    </sheetView>
  </sheetViews>
  <sheetFormatPr defaultRowHeight="18.75" customHeight="1" x14ac:dyDescent="0.4"/>
  <cols>
    <col min="1" max="1" width="2.75" customWidth="1"/>
    <col min="2" max="2" width="40" customWidth="1"/>
    <col min="3" max="3" width="20" customWidth="1"/>
    <col min="4" max="8" width="12.5" customWidth="1"/>
    <col min="11" max="11" width="0" hidden="1" customWidth="1"/>
    <col min="14" max="14" width="0" hidden="1" customWidth="1"/>
  </cols>
  <sheetData>
    <row r="1" spans="1:14" ht="18.75" customHeight="1" x14ac:dyDescent="0.4">
      <c r="A1" s="248" t="s">
        <v>417</v>
      </c>
      <c r="B1" s="248"/>
      <c r="C1" s="248"/>
    </row>
    <row r="2" spans="1:14" ht="18.75" customHeight="1" x14ac:dyDescent="0.4">
      <c r="A2" s="161"/>
      <c r="B2" s="161"/>
      <c r="C2" s="161"/>
    </row>
    <row r="3" spans="1:14" ht="18.75" customHeight="1" x14ac:dyDescent="0.4">
      <c r="A3" s="31" t="s">
        <v>535</v>
      </c>
      <c r="C3" s="31"/>
    </row>
    <row r="4" spans="1:14" ht="18.75" customHeight="1" thickBot="1" x14ac:dyDescent="0.45">
      <c r="A4" s="31"/>
      <c r="B4" s="201" t="s">
        <v>560</v>
      </c>
      <c r="C4" s="201"/>
      <c r="D4" s="202"/>
      <c r="E4" s="202"/>
      <c r="F4" s="202"/>
      <c r="G4" s="202"/>
      <c r="H4" s="202"/>
    </row>
    <row r="5" spans="1:14" ht="18.75" customHeight="1" thickBot="1" x14ac:dyDescent="0.45">
      <c r="A5" s="32"/>
      <c r="B5" s="197" t="s">
        <v>33</v>
      </c>
      <c r="C5" s="171" t="s">
        <v>34</v>
      </c>
      <c r="D5" s="204">
        <f>K5</f>
        <v>5</v>
      </c>
      <c r="E5" s="205">
        <f>IF($K$6-$K$5&gt;0,D5+1,"")</f>
        <v>6</v>
      </c>
      <c r="F5" s="205">
        <f>IF($K$6-$K$5&gt;1,E5+1,"")</f>
        <v>7</v>
      </c>
      <c r="G5" s="205" t="str">
        <f>IF($K$6-$K$5&gt;2,F5+1,"")</f>
        <v/>
      </c>
      <c r="H5" s="176" t="str">
        <f>IF($K$6-$K$5&gt;3,G5+1,"")</f>
        <v/>
      </c>
      <c r="I5" s="205" t="s">
        <v>555</v>
      </c>
      <c r="J5" s="176" t="s">
        <v>556</v>
      </c>
      <c r="K5">
        <f>MIN(【記入例】スケジュール!A4:A32)</f>
        <v>5</v>
      </c>
      <c r="N5" s="175"/>
    </row>
    <row r="6" spans="1:14" ht="18.75" customHeight="1" x14ac:dyDescent="0.4">
      <c r="B6" s="198" t="s">
        <v>553</v>
      </c>
      <c r="C6" s="191">
        <v>2400</v>
      </c>
      <c r="D6" s="206" t="s">
        <v>39</v>
      </c>
      <c r="E6" s="207"/>
      <c r="F6" s="207"/>
      <c r="G6" s="207"/>
      <c r="H6" s="180"/>
      <c r="I6" s="207" t="s">
        <v>39</v>
      </c>
      <c r="J6" s="180"/>
      <c r="K6">
        <f>MAX(【記入例】スケジュール!A4:A32)</f>
        <v>7</v>
      </c>
      <c r="N6" s="175"/>
    </row>
    <row r="7" spans="1:14" ht="18.75" customHeight="1" x14ac:dyDescent="0.4">
      <c r="A7" s="32"/>
      <c r="B7" s="199" t="s">
        <v>553</v>
      </c>
      <c r="C7" s="192">
        <v>12000</v>
      </c>
      <c r="D7" s="208"/>
      <c r="E7" s="209" t="s">
        <v>39</v>
      </c>
      <c r="F7" s="209"/>
      <c r="G7" s="209"/>
      <c r="H7" s="181"/>
      <c r="I7" s="209" t="s">
        <v>39</v>
      </c>
      <c r="J7" s="181"/>
    </row>
    <row r="8" spans="1:14" ht="18.75" customHeight="1" x14ac:dyDescent="0.4">
      <c r="A8" s="32"/>
      <c r="B8" s="199" t="s">
        <v>553</v>
      </c>
      <c r="C8" s="192">
        <v>2400</v>
      </c>
      <c r="D8" s="208"/>
      <c r="E8" s="209"/>
      <c r="F8" s="209" t="s">
        <v>39</v>
      </c>
      <c r="G8" s="209"/>
      <c r="H8" s="181"/>
      <c r="I8" s="209" t="s">
        <v>39</v>
      </c>
      <c r="J8" s="181"/>
    </row>
    <row r="9" spans="1:14" ht="18.75" customHeight="1" x14ac:dyDescent="0.4">
      <c r="A9" s="32"/>
      <c r="B9" s="198"/>
      <c r="C9" s="192"/>
      <c r="D9" s="208"/>
      <c r="E9" s="209"/>
      <c r="F9" s="209"/>
      <c r="G9" s="209"/>
      <c r="H9" s="181"/>
      <c r="I9" s="209"/>
      <c r="J9" s="181"/>
    </row>
    <row r="10" spans="1:14" ht="18.75" customHeight="1" x14ac:dyDescent="0.4">
      <c r="A10" s="32"/>
      <c r="B10" s="198"/>
      <c r="C10" s="192"/>
      <c r="D10" s="208"/>
      <c r="E10" s="209"/>
      <c r="F10" s="209"/>
      <c r="G10" s="209"/>
      <c r="H10" s="181"/>
      <c r="I10" s="209"/>
      <c r="J10" s="181"/>
    </row>
    <row r="11" spans="1:14" ht="18.75" customHeight="1" x14ac:dyDescent="0.4">
      <c r="A11" s="32"/>
      <c r="B11" s="198"/>
      <c r="C11" s="192"/>
      <c r="D11" s="208"/>
      <c r="E11" s="207"/>
      <c r="F11" s="209"/>
      <c r="G11" s="209"/>
      <c r="H11" s="181"/>
      <c r="I11" s="209"/>
      <c r="J11" s="181"/>
    </row>
    <row r="12" spans="1:14" ht="18.75" customHeight="1" x14ac:dyDescent="0.4">
      <c r="A12" s="32"/>
      <c r="B12" s="199"/>
      <c r="C12" s="192"/>
      <c r="D12" s="208"/>
      <c r="E12" s="209"/>
      <c r="F12" s="209"/>
      <c r="G12" s="209"/>
      <c r="H12" s="181"/>
      <c r="I12" s="209"/>
      <c r="J12" s="181"/>
    </row>
    <row r="13" spans="1:14" ht="18.75" customHeight="1" x14ac:dyDescent="0.4">
      <c r="A13" s="32"/>
      <c r="B13" s="199"/>
      <c r="C13" s="192"/>
      <c r="D13" s="208"/>
      <c r="E13" s="209"/>
      <c r="F13" s="209"/>
      <c r="G13" s="209"/>
      <c r="H13" s="181"/>
      <c r="I13" s="209"/>
      <c r="J13" s="181"/>
    </row>
    <row r="14" spans="1:14" ht="18.75" customHeight="1" x14ac:dyDescent="0.4">
      <c r="A14" s="32"/>
      <c r="B14" s="198"/>
      <c r="C14" s="192"/>
      <c r="D14" s="208"/>
      <c r="E14" s="209"/>
      <c r="F14" s="209"/>
      <c r="G14" s="209"/>
      <c r="H14" s="181"/>
      <c r="I14" s="209"/>
      <c r="J14" s="181"/>
    </row>
    <row r="15" spans="1:14" ht="18.75" customHeight="1" x14ac:dyDescent="0.4">
      <c r="A15" s="32"/>
      <c r="B15" s="198"/>
      <c r="C15" s="192"/>
      <c r="D15" s="208"/>
      <c r="E15" s="209"/>
      <c r="F15" s="209"/>
      <c r="G15" s="209"/>
      <c r="H15" s="181"/>
      <c r="I15" s="209"/>
      <c r="J15" s="181"/>
    </row>
    <row r="16" spans="1:14" ht="18.75" customHeight="1" x14ac:dyDescent="0.4">
      <c r="A16" s="32"/>
      <c r="B16" s="198"/>
      <c r="C16" s="192"/>
      <c r="D16" s="208"/>
      <c r="E16" s="209"/>
      <c r="F16" s="207"/>
      <c r="G16" s="209"/>
      <c r="H16" s="181"/>
      <c r="I16" s="209"/>
      <c r="J16" s="181"/>
    </row>
    <row r="17" spans="1:10" ht="18.75" customHeight="1" x14ac:dyDescent="0.4">
      <c r="A17" s="32"/>
      <c r="B17" s="199"/>
      <c r="C17" s="192"/>
      <c r="D17" s="208"/>
      <c r="E17" s="209"/>
      <c r="F17" s="209"/>
      <c r="G17" s="209"/>
      <c r="H17" s="181"/>
      <c r="I17" s="209"/>
      <c r="J17" s="181"/>
    </row>
    <row r="18" spans="1:10" ht="18.75" customHeight="1" x14ac:dyDescent="0.4">
      <c r="A18" s="32"/>
      <c r="B18" s="199"/>
      <c r="C18" s="192"/>
      <c r="D18" s="208"/>
      <c r="E18" s="209"/>
      <c r="F18" s="209"/>
      <c r="G18" s="209"/>
      <c r="H18" s="181"/>
      <c r="I18" s="209"/>
      <c r="J18" s="181"/>
    </row>
    <row r="19" spans="1:10" s="31" customFormat="1" ht="18.75" customHeight="1" x14ac:dyDescent="0.4">
      <c r="B19" s="198"/>
      <c r="C19" s="193"/>
      <c r="D19" s="208"/>
      <c r="E19" s="209"/>
      <c r="F19" s="209"/>
      <c r="G19" s="209"/>
      <c r="H19" s="181"/>
      <c r="I19" s="209"/>
      <c r="J19" s="181"/>
    </row>
    <row r="20" spans="1:10" s="33" customFormat="1" ht="18.75" customHeight="1" thickBot="1" x14ac:dyDescent="0.45">
      <c r="A20" s="37"/>
      <c r="B20" s="200"/>
      <c r="C20" s="194"/>
      <c r="D20" s="210"/>
      <c r="E20" s="211"/>
      <c r="F20" s="209"/>
      <c r="G20" s="211"/>
      <c r="H20" s="43"/>
      <c r="I20" s="211"/>
      <c r="J20" s="43"/>
    </row>
    <row r="21" spans="1:10" s="31" customFormat="1" ht="18.75" customHeight="1" thickTop="1" thickBot="1" x14ac:dyDescent="0.45">
      <c r="A21" s="34"/>
      <c r="B21" s="190"/>
      <c r="C21" s="195">
        <f>SUM(C6:C20)</f>
        <v>16800</v>
      </c>
      <c r="D21" s="212"/>
      <c r="E21" s="213"/>
      <c r="F21" s="213"/>
      <c r="G21" s="213"/>
      <c r="H21" s="44"/>
      <c r="I21" s="213"/>
      <c r="J21" s="44"/>
    </row>
    <row r="22" spans="1:10" s="31" customFormat="1" ht="18.75" customHeight="1" x14ac:dyDescent="0.4">
      <c r="A22" s="34"/>
      <c r="C22" s="64"/>
      <c r="D22" s="64"/>
      <c r="E22" s="64"/>
      <c r="F22" s="64"/>
      <c r="G22" s="64"/>
      <c r="H22" s="64"/>
    </row>
    <row r="23" spans="1:10" s="31" customFormat="1" ht="18.75" customHeight="1" thickBot="1" x14ac:dyDescent="0.45">
      <c r="A23" s="184" t="s">
        <v>564</v>
      </c>
      <c r="B23" s="39"/>
      <c r="C23" s="39"/>
    </row>
    <row r="24" spans="1:10" s="33" customFormat="1" ht="18.75" customHeight="1" thickBot="1" x14ac:dyDescent="0.45">
      <c r="B24" s="197" t="s">
        <v>33</v>
      </c>
      <c r="C24" s="172" t="s">
        <v>34</v>
      </c>
      <c r="D24" s="214">
        <f t="shared" ref="D24:J24" si="0">IF(D5&lt;&gt;"",D5,"")</f>
        <v>5</v>
      </c>
      <c r="E24" s="215">
        <f t="shared" si="0"/>
        <v>6</v>
      </c>
      <c r="F24" s="215">
        <f t="shared" si="0"/>
        <v>7</v>
      </c>
      <c r="G24" s="215" t="str">
        <f t="shared" si="0"/>
        <v/>
      </c>
      <c r="H24" s="177" t="str">
        <f t="shared" si="0"/>
        <v/>
      </c>
      <c r="I24" s="215" t="str">
        <f t="shared" si="0"/>
        <v>第２目標</v>
      </c>
      <c r="J24" s="177" t="str">
        <f t="shared" si="0"/>
        <v>第３目標</v>
      </c>
    </row>
    <row r="25" spans="1:10" s="31" customFormat="1" ht="18.75" customHeight="1" x14ac:dyDescent="0.4">
      <c r="A25" s="32"/>
      <c r="B25" s="198" t="s">
        <v>545</v>
      </c>
      <c r="C25" s="170">
        <v>13200</v>
      </c>
      <c r="D25" s="206" t="s">
        <v>39</v>
      </c>
      <c r="E25" s="207"/>
      <c r="F25" s="207"/>
      <c r="G25" s="207"/>
      <c r="H25" s="180"/>
      <c r="I25" s="207"/>
      <c r="J25" s="180"/>
    </row>
    <row r="26" spans="1:10" s="31" customFormat="1" ht="18.75" customHeight="1" x14ac:dyDescent="0.4">
      <c r="A26" s="32"/>
      <c r="B26" s="199" t="s">
        <v>546</v>
      </c>
      <c r="C26" s="41">
        <v>20000</v>
      </c>
      <c r="D26" s="208" t="s">
        <v>39</v>
      </c>
      <c r="E26" s="209"/>
      <c r="F26" s="209"/>
      <c r="G26" s="209"/>
      <c r="H26" s="181"/>
      <c r="I26" s="209"/>
      <c r="J26" s="181"/>
    </row>
    <row r="27" spans="1:10" s="31" customFormat="1" ht="18.75" customHeight="1" x14ac:dyDescent="0.4">
      <c r="A27" s="32"/>
      <c r="B27" s="199" t="s">
        <v>547</v>
      </c>
      <c r="C27" s="41">
        <v>100000</v>
      </c>
      <c r="D27" s="208" t="s">
        <v>39</v>
      </c>
      <c r="E27" s="209"/>
      <c r="F27" s="209"/>
      <c r="G27" s="209"/>
      <c r="H27" s="181"/>
      <c r="I27" s="209"/>
      <c r="J27" s="181"/>
    </row>
    <row r="28" spans="1:10" s="31" customFormat="1" ht="18.75" customHeight="1" x14ac:dyDescent="0.4">
      <c r="A28" s="32"/>
      <c r="B28" s="199" t="s">
        <v>519</v>
      </c>
      <c r="C28" s="41">
        <v>20000</v>
      </c>
      <c r="D28" s="208" t="s">
        <v>39</v>
      </c>
      <c r="E28" s="209"/>
      <c r="F28" s="209"/>
      <c r="G28" s="209"/>
      <c r="H28" s="181"/>
      <c r="I28" s="208" t="s">
        <v>39</v>
      </c>
      <c r="J28" s="181"/>
    </row>
    <row r="29" spans="1:10" s="31" customFormat="1" ht="18.75" customHeight="1" x14ac:dyDescent="0.4">
      <c r="A29" s="32"/>
      <c r="B29" s="199" t="s">
        <v>544</v>
      </c>
      <c r="C29" s="41">
        <v>4500</v>
      </c>
      <c r="D29" s="208" t="s">
        <v>39</v>
      </c>
      <c r="E29" s="209"/>
      <c r="F29" s="209"/>
      <c r="G29" s="209"/>
      <c r="H29" s="181"/>
      <c r="I29" s="209"/>
      <c r="J29" s="181"/>
    </row>
    <row r="30" spans="1:10" s="31" customFormat="1" ht="18.75" customHeight="1" x14ac:dyDescent="0.4">
      <c r="A30" s="32"/>
      <c r="B30" s="199" t="s">
        <v>548</v>
      </c>
      <c r="C30" s="41">
        <v>66000</v>
      </c>
      <c r="D30" s="208"/>
      <c r="E30" s="209" t="s">
        <v>39</v>
      </c>
      <c r="F30" s="209"/>
      <c r="G30" s="209"/>
      <c r="H30" s="181"/>
      <c r="I30" s="209"/>
      <c r="J30" s="181"/>
    </row>
    <row r="31" spans="1:10" s="31" customFormat="1" ht="18.75" customHeight="1" x14ac:dyDescent="0.4">
      <c r="A31" s="32"/>
      <c r="B31" s="199" t="s">
        <v>549</v>
      </c>
      <c r="C31" s="41">
        <v>200000</v>
      </c>
      <c r="D31" s="208"/>
      <c r="E31" s="209" t="s">
        <v>39</v>
      </c>
      <c r="F31" s="209"/>
      <c r="G31" s="209"/>
      <c r="H31" s="181"/>
      <c r="I31" s="209"/>
      <c r="J31" s="181"/>
    </row>
    <row r="32" spans="1:10" s="31" customFormat="1" ht="18.75" customHeight="1" x14ac:dyDescent="0.4">
      <c r="A32" s="32"/>
      <c r="B32" s="199" t="s">
        <v>550</v>
      </c>
      <c r="C32" s="41">
        <v>300000</v>
      </c>
      <c r="D32" s="208"/>
      <c r="E32" s="209" t="s">
        <v>39</v>
      </c>
      <c r="F32" s="209"/>
      <c r="G32" s="209"/>
      <c r="H32" s="181"/>
      <c r="I32" s="209"/>
      <c r="J32" s="181"/>
    </row>
    <row r="33" spans="1:10" s="31" customFormat="1" ht="18.75" customHeight="1" x14ac:dyDescent="0.4">
      <c r="A33" s="32"/>
      <c r="B33" s="199" t="s">
        <v>519</v>
      </c>
      <c r="C33" s="41">
        <v>50000</v>
      </c>
      <c r="D33" s="208"/>
      <c r="E33" s="209" t="s">
        <v>39</v>
      </c>
      <c r="F33" s="209"/>
      <c r="G33" s="209"/>
      <c r="H33" s="181"/>
      <c r="I33" s="208" t="s">
        <v>39</v>
      </c>
      <c r="J33" s="181"/>
    </row>
    <row r="34" spans="1:10" s="31" customFormat="1" ht="18.75" customHeight="1" x14ac:dyDescent="0.4">
      <c r="A34" s="32"/>
      <c r="B34" s="199" t="s">
        <v>544</v>
      </c>
      <c r="C34" s="41">
        <v>60000</v>
      </c>
      <c r="D34" s="208"/>
      <c r="E34" s="209" t="s">
        <v>39</v>
      </c>
      <c r="F34" s="209"/>
      <c r="G34" s="209"/>
      <c r="H34" s="181"/>
      <c r="I34" s="209"/>
      <c r="J34" s="181"/>
    </row>
    <row r="35" spans="1:10" s="31" customFormat="1" ht="18.75" customHeight="1" x14ac:dyDescent="0.4">
      <c r="A35" s="32"/>
      <c r="B35" s="199" t="s">
        <v>545</v>
      </c>
      <c r="C35" s="41">
        <v>13200</v>
      </c>
      <c r="D35" s="208"/>
      <c r="E35" s="209"/>
      <c r="F35" s="209" t="s">
        <v>39</v>
      </c>
      <c r="G35" s="209"/>
      <c r="H35" s="181"/>
      <c r="I35" s="209"/>
      <c r="J35" s="181"/>
    </row>
    <row r="36" spans="1:10" s="31" customFormat="1" ht="18.75" customHeight="1" x14ac:dyDescent="0.4">
      <c r="A36" s="32"/>
      <c r="B36" s="199" t="s">
        <v>551</v>
      </c>
      <c r="C36" s="41">
        <v>60000</v>
      </c>
      <c r="D36" s="208"/>
      <c r="E36" s="209"/>
      <c r="F36" s="209" t="s">
        <v>39</v>
      </c>
      <c r="G36" s="209"/>
      <c r="H36" s="181"/>
      <c r="I36" s="209"/>
      <c r="J36" s="181"/>
    </row>
    <row r="37" spans="1:10" s="31" customFormat="1" ht="18.75" customHeight="1" x14ac:dyDescent="0.4">
      <c r="A37" s="32"/>
      <c r="B37" s="199" t="s">
        <v>552</v>
      </c>
      <c r="C37" s="41">
        <v>200000</v>
      </c>
      <c r="D37" s="208"/>
      <c r="E37" s="209"/>
      <c r="F37" s="209" t="s">
        <v>39</v>
      </c>
      <c r="G37" s="209"/>
      <c r="H37" s="181"/>
      <c r="I37" s="209"/>
      <c r="J37" s="181"/>
    </row>
    <row r="38" spans="1:10" s="31" customFormat="1" ht="18.75" customHeight="1" x14ac:dyDescent="0.4">
      <c r="A38" s="32"/>
      <c r="B38" s="199" t="s">
        <v>519</v>
      </c>
      <c r="C38" s="42">
        <v>50000</v>
      </c>
      <c r="D38" s="208"/>
      <c r="E38" s="209"/>
      <c r="F38" s="209" t="s">
        <v>39</v>
      </c>
      <c r="G38" s="209"/>
      <c r="H38" s="181"/>
      <c r="I38" s="208" t="s">
        <v>39</v>
      </c>
      <c r="J38" s="181"/>
    </row>
    <row r="39" spans="1:10" s="31" customFormat="1" ht="18.75" customHeight="1" x14ac:dyDescent="0.4">
      <c r="A39" s="32"/>
      <c r="B39" s="199" t="s">
        <v>544</v>
      </c>
      <c r="C39" s="203">
        <v>31000</v>
      </c>
      <c r="D39" s="210"/>
      <c r="E39" s="211"/>
      <c r="F39" s="211" t="s">
        <v>39</v>
      </c>
      <c r="G39" s="211"/>
      <c r="H39" s="43"/>
      <c r="I39" s="211"/>
      <c r="J39" s="43"/>
    </row>
    <row r="40" spans="1:10" s="31" customFormat="1" ht="18.75" customHeight="1" x14ac:dyDescent="0.4">
      <c r="A40" s="32"/>
      <c r="B40" s="199"/>
      <c r="C40" s="41"/>
      <c r="D40" s="208"/>
      <c r="E40" s="209"/>
      <c r="F40" s="209"/>
      <c r="G40" s="209"/>
      <c r="H40" s="181"/>
      <c r="I40" s="209"/>
      <c r="J40" s="181"/>
    </row>
    <row r="41" spans="1:10" s="31" customFormat="1" ht="18.75" customHeight="1" x14ac:dyDescent="0.4">
      <c r="A41" s="32"/>
      <c r="B41" s="199"/>
      <c r="C41" s="41"/>
      <c r="D41" s="208"/>
      <c r="E41" s="209"/>
      <c r="F41" s="209"/>
      <c r="G41" s="209"/>
      <c r="H41" s="181"/>
      <c r="I41" s="209"/>
      <c r="J41" s="181"/>
    </row>
    <row r="42" spans="1:10" s="33" customFormat="1" ht="18.75" customHeight="1" x14ac:dyDescent="0.4">
      <c r="A42" s="32"/>
      <c r="B42" s="199"/>
      <c r="C42" s="41"/>
      <c r="D42" s="208"/>
      <c r="E42" s="209"/>
      <c r="F42" s="209"/>
      <c r="G42" s="209"/>
      <c r="H42" s="181"/>
      <c r="I42" s="209"/>
      <c r="J42" s="181"/>
    </row>
    <row r="43" spans="1:10" s="31" customFormat="1" ht="18.75" customHeight="1" x14ac:dyDescent="0.4">
      <c r="B43" s="199"/>
      <c r="C43" s="42"/>
      <c r="D43" s="208"/>
      <c r="E43" s="209"/>
      <c r="F43" s="209"/>
      <c r="G43" s="209"/>
      <c r="H43" s="181"/>
      <c r="I43" s="208"/>
      <c r="J43" s="181"/>
    </row>
    <row r="44" spans="1:10" s="31" customFormat="1" ht="18.75" customHeight="1" thickBot="1" x14ac:dyDescent="0.45">
      <c r="A44" s="37"/>
      <c r="B44" s="199"/>
      <c r="C44" s="203"/>
      <c r="D44" s="210"/>
      <c r="E44" s="211"/>
      <c r="F44" s="211"/>
      <c r="G44" s="211"/>
      <c r="H44" s="43"/>
      <c r="I44" s="211"/>
      <c r="J44" s="43"/>
    </row>
    <row r="45" spans="1:10" s="33" customFormat="1" ht="18.75" customHeight="1" thickTop="1" thickBot="1" x14ac:dyDescent="0.45">
      <c r="A45" s="34"/>
      <c r="B45" s="190"/>
      <c r="C45" s="44">
        <f>SUM(C25:C44)</f>
        <v>1187900</v>
      </c>
      <c r="D45" s="212"/>
      <c r="E45" s="213"/>
      <c r="F45" s="213"/>
      <c r="G45" s="213"/>
      <c r="H45" s="44"/>
      <c r="I45" s="213"/>
      <c r="J45" s="44"/>
    </row>
    <row r="46" spans="1:10" s="33" customFormat="1" ht="18.75" customHeight="1" x14ac:dyDescent="0.4">
      <c r="A46" s="34"/>
      <c r="B46" s="35"/>
      <c r="C46" s="64"/>
      <c r="D46" s="64"/>
      <c r="E46" s="64"/>
      <c r="F46" s="64"/>
      <c r="G46" s="64"/>
      <c r="H46" s="64"/>
    </row>
    <row r="47" spans="1:10" s="33" customFormat="1" ht="18.75" customHeight="1" thickBot="1" x14ac:dyDescent="0.45">
      <c r="A47" s="184" t="s">
        <v>565</v>
      </c>
      <c r="B47" s="39"/>
      <c r="C47" s="39"/>
      <c r="D47" s="31"/>
      <c r="E47" s="31"/>
      <c r="F47" s="31"/>
      <c r="G47" s="31"/>
      <c r="H47" s="31"/>
      <c r="I47" s="31"/>
      <c r="J47" s="31"/>
    </row>
    <row r="48" spans="1:10" s="33" customFormat="1" ht="18.75" customHeight="1" thickBot="1" x14ac:dyDescent="0.45">
      <c r="B48" s="197" t="s">
        <v>33</v>
      </c>
      <c r="C48" s="172" t="s">
        <v>34</v>
      </c>
      <c r="D48" s="214">
        <f>D24</f>
        <v>5</v>
      </c>
      <c r="E48" s="215">
        <f t="shared" ref="E48:J48" si="1">E24</f>
        <v>6</v>
      </c>
      <c r="F48" s="215">
        <f t="shared" si="1"/>
        <v>7</v>
      </c>
      <c r="G48" s="215" t="str">
        <f t="shared" si="1"/>
        <v/>
      </c>
      <c r="H48" s="177" t="str">
        <f t="shared" si="1"/>
        <v/>
      </c>
      <c r="I48" s="215" t="str">
        <f t="shared" si="1"/>
        <v>第２目標</v>
      </c>
      <c r="J48" s="177" t="str">
        <f t="shared" si="1"/>
        <v>第３目標</v>
      </c>
    </row>
    <row r="49" spans="1:12" s="33" customFormat="1" ht="18.75" customHeight="1" x14ac:dyDescent="0.4">
      <c r="A49" s="32"/>
      <c r="B49" s="198"/>
      <c r="C49" s="170"/>
      <c r="D49" s="206"/>
      <c r="E49" s="207"/>
      <c r="F49" s="207"/>
      <c r="G49" s="207"/>
      <c r="H49" s="180"/>
      <c r="I49" s="207"/>
      <c r="J49" s="180"/>
    </row>
    <row r="50" spans="1:12" s="33" customFormat="1" ht="18.75" customHeight="1" x14ac:dyDescent="0.4">
      <c r="A50" s="32"/>
      <c r="B50" s="199"/>
      <c r="C50" s="41"/>
      <c r="D50" s="208"/>
      <c r="E50" s="209"/>
      <c r="F50" s="209"/>
      <c r="G50" s="209"/>
      <c r="H50" s="181"/>
      <c r="I50" s="209"/>
      <c r="J50" s="181"/>
    </row>
    <row r="51" spans="1:12" s="33" customFormat="1" ht="18.75" customHeight="1" x14ac:dyDescent="0.4">
      <c r="A51" s="32"/>
      <c r="B51" s="199"/>
      <c r="C51" s="41"/>
      <c r="D51" s="208"/>
      <c r="E51" s="209"/>
      <c r="F51" s="209"/>
      <c r="G51" s="209"/>
      <c r="H51" s="181"/>
      <c r="I51" s="209"/>
      <c r="J51" s="181"/>
    </row>
    <row r="52" spans="1:12" s="33" customFormat="1" ht="18.75" customHeight="1" x14ac:dyDescent="0.4">
      <c r="A52" s="32"/>
      <c r="B52" s="199"/>
      <c r="C52" s="41"/>
      <c r="D52" s="208"/>
      <c r="E52" s="209"/>
      <c r="F52" s="209"/>
      <c r="G52" s="209"/>
      <c r="H52" s="181"/>
      <c r="I52" s="208"/>
      <c r="J52" s="181"/>
    </row>
    <row r="53" spans="1:12" s="33" customFormat="1" ht="18.75" customHeight="1" thickBot="1" x14ac:dyDescent="0.45">
      <c r="A53" s="32"/>
      <c r="B53" s="199"/>
      <c r="C53" s="41"/>
      <c r="D53" s="208"/>
      <c r="E53" s="209"/>
      <c r="F53" s="209"/>
      <c r="G53" s="209"/>
      <c r="H53" s="181"/>
      <c r="I53" s="209"/>
      <c r="J53" s="181"/>
    </row>
    <row r="54" spans="1:12" s="33" customFormat="1" ht="18.75" customHeight="1" thickTop="1" thickBot="1" x14ac:dyDescent="0.45">
      <c r="A54" s="32"/>
      <c r="B54" s="190"/>
      <c r="C54" s="44">
        <f>SUM(C49:C53)</f>
        <v>0</v>
      </c>
      <c r="D54" s="212"/>
      <c r="E54" s="213"/>
      <c r="F54" s="213"/>
      <c r="G54" s="213"/>
      <c r="H54" s="44"/>
      <c r="I54" s="213"/>
      <c r="J54" s="44"/>
    </row>
    <row r="55" spans="1:12" s="33" customFormat="1" ht="18.75" customHeight="1" x14ac:dyDescent="0.4">
      <c r="A55" s="32"/>
      <c r="B55" s="39"/>
      <c r="C55" s="64"/>
      <c r="D55" s="64"/>
      <c r="E55" s="64"/>
      <c r="F55" s="64"/>
      <c r="G55" s="64"/>
      <c r="H55" s="64"/>
      <c r="I55" s="64"/>
      <c r="J55" s="64"/>
    </row>
    <row r="56" spans="1:12" s="33" customFormat="1" ht="18" customHeight="1" x14ac:dyDescent="0.4">
      <c r="A56" s="184" t="s">
        <v>536</v>
      </c>
      <c r="B56" s="35"/>
      <c r="C56" s="64"/>
    </row>
    <row r="57" spans="1:12" s="33" customFormat="1" ht="18.75" customHeight="1" thickBot="1" x14ac:dyDescent="0.45">
      <c r="A57" s="184"/>
      <c r="B57" s="183" t="s">
        <v>557</v>
      </c>
      <c r="C57" s="64"/>
    </row>
    <row r="58" spans="1:12" s="31" customFormat="1" ht="18.75" customHeight="1" thickBot="1" x14ac:dyDescent="0.45">
      <c r="A58" s="34"/>
      <c r="B58" s="196"/>
      <c r="C58" s="179" t="s">
        <v>534</v>
      </c>
      <c r="D58" s="214">
        <f>D5</f>
        <v>5</v>
      </c>
      <c r="E58" s="215">
        <f>E5</f>
        <v>6</v>
      </c>
      <c r="F58" s="215">
        <f>F5</f>
        <v>7</v>
      </c>
      <c r="G58" s="215" t="str">
        <f>G5</f>
        <v/>
      </c>
      <c r="H58" s="177" t="str">
        <f>H5</f>
        <v/>
      </c>
    </row>
    <row r="59" spans="1:12" s="31" customFormat="1" ht="18.75" customHeight="1" x14ac:dyDescent="0.4">
      <c r="A59" s="34"/>
      <c r="B59" s="231" t="s">
        <v>32</v>
      </c>
      <c r="C59" s="232">
        <f>SUM(D59:H59)</f>
        <v>0</v>
      </c>
      <c r="D59" s="233">
        <f>SUMIFS($C$6:$C$20,$I$6:$I$20,"",$J$6:$J$20,"",D$6:D$20,"〇")</f>
        <v>0</v>
      </c>
      <c r="E59" s="234">
        <f t="shared" ref="E59:H59" si="2">SUMIFS($C$6:$C$20,$I$6:$I$20,"",$J$6:$J$20,"",E$6:E$20,"〇")</f>
        <v>0</v>
      </c>
      <c r="F59" s="234">
        <f t="shared" si="2"/>
        <v>0</v>
      </c>
      <c r="G59" s="234">
        <f t="shared" si="2"/>
        <v>0</v>
      </c>
      <c r="H59" s="235">
        <f t="shared" si="2"/>
        <v>0</v>
      </c>
      <c r="I59" s="182"/>
      <c r="J59" s="182"/>
      <c r="K59" s="182"/>
      <c r="L59" s="182"/>
    </row>
    <row r="60" spans="1:12" s="31" customFormat="1" ht="18.75" customHeight="1" thickBot="1" x14ac:dyDescent="0.45">
      <c r="A60" s="34"/>
      <c r="B60" s="236" t="s">
        <v>35</v>
      </c>
      <c r="C60" s="237">
        <f>SUM(D60:H60)</f>
        <v>1067900</v>
      </c>
      <c r="D60" s="238">
        <f>SUMIFS($C$25:$C$44,$I$25:$I$44,"",$J$25:$J$44,"",D$25:D$44,"〇")</f>
        <v>137700</v>
      </c>
      <c r="E60" s="218">
        <f t="shared" ref="E60:H60" si="3">SUMIFS($C$25:$C$44,$I$25:$I$44,"",$J$25:$J$44,"",E$25:E$44,"〇")</f>
        <v>626000</v>
      </c>
      <c r="F60" s="218">
        <f t="shared" si="3"/>
        <v>304200</v>
      </c>
      <c r="G60" s="218">
        <f t="shared" si="3"/>
        <v>0</v>
      </c>
      <c r="H60" s="239">
        <f t="shared" si="3"/>
        <v>0</v>
      </c>
      <c r="I60" s="182"/>
      <c r="J60" s="182"/>
      <c r="K60" s="182"/>
      <c r="L60" s="182"/>
    </row>
    <row r="61" spans="1:12" s="31" customFormat="1" ht="18.75" customHeight="1" thickTop="1" thickBot="1" x14ac:dyDescent="0.45">
      <c r="A61" s="34"/>
      <c r="B61" s="190" t="s">
        <v>36</v>
      </c>
      <c r="C61" s="178">
        <f>C59-C60</f>
        <v>-1067900</v>
      </c>
      <c r="D61" s="212">
        <f>D59-D60</f>
        <v>-137700</v>
      </c>
      <c r="E61" s="213">
        <f t="shared" ref="E61:H61" si="4">E59-E60</f>
        <v>-626000</v>
      </c>
      <c r="F61" s="213">
        <f t="shared" si="4"/>
        <v>-304200</v>
      </c>
      <c r="G61" s="213">
        <f t="shared" si="4"/>
        <v>0</v>
      </c>
      <c r="H61" s="44">
        <f t="shared" si="4"/>
        <v>0</v>
      </c>
    </row>
    <row r="62" spans="1:12" s="31" customFormat="1" ht="18.75" customHeight="1" x14ac:dyDescent="0.4">
      <c r="A62" s="32"/>
      <c r="B62" s="40"/>
      <c r="C62" s="40"/>
    </row>
    <row r="63" spans="1:12" s="31" customFormat="1" ht="18.75" customHeight="1" thickBot="1" x14ac:dyDescent="0.45">
      <c r="A63" s="34"/>
      <c r="B63" s="183" t="s">
        <v>558</v>
      </c>
      <c r="C63" s="64"/>
      <c r="D63" s="33"/>
      <c r="E63" s="33"/>
      <c r="F63" s="33"/>
      <c r="G63" s="33"/>
      <c r="H63" s="33"/>
    </row>
    <row r="64" spans="1:12" ht="18.75" customHeight="1" thickBot="1" x14ac:dyDescent="0.45">
      <c r="A64" s="34"/>
      <c r="B64" s="196"/>
      <c r="C64" s="179" t="s">
        <v>534</v>
      </c>
      <c r="D64" s="214">
        <f>D5</f>
        <v>5</v>
      </c>
      <c r="E64" s="215">
        <f>E5</f>
        <v>6</v>
      </c>
      <c r="F64" s="215">
        <f>F5</f>
        <v>7</v>
      </c>
      <c r="G64" s="215" t="str">
        <f>G5</f>
        <v/>
      </c>
      <c r="H64" s="177" t="str">
        <f>H5</f>
        <v/>
      </c>
    </row>
    <row r="65" spans="1:8" ht="18.75" customHeight="1" x14ac:dyDescent="0.4">
      <c r="A65" s="32"/>
      <c r="B65" s="231" t="s">
        <v>32</v>
      </c>
      <c r="C65" s="232">
        <f t="shared" ref="C65:C66" si="5">SUM(D65:H65)</f>
        <v>16800</v>
      </c>
      <c r="D65" s="240">
        <f>SUMIFS($C$6:$C$20,$I$6:$I$20,"〇",$J$6:$J$20,"",D$6:D$20,"〇")</f>
        <v>2400</v>
      </c>
      <c r="E65" s="234">
        <f t="shared" ref="E65:H65" si="6">SUMIFS($C$6:$C$20,$I$6:$I$20,"〇",$J$6:$J$20,"",E$6:E$20,"〇")</f>
        <v>12000</v>
      </c>
      <c r="F65" s="234">
        <f t="shared" si="6"/>
        <v>2400</v>
      </c>
      <c r="G65" s="234">
        <f t="shared" si="6"/>
        <v>0</v>
      </c>
      <c r="H65" s="235">
        <f t="shared" si="6"/>
        <v>0</v>
      </c>
    </row>
    <row r="66" spans="1:8" ht="18.75" customHeight="1" thickBot="1" x14ac:dyDescent="0.45">
      <c r="A66" s="34"/>
      <c r="B66" s="236" t="s">
        <v>35</v>
      </c>
      <c r="C66" s="237">
        <f t="shared" si="5"/>
        <v>120000</v>
      </c>
      <c r="D66" s="238">
        <f>SUMIFS($C$25:$C$44,$I$25:$I$44,"〇",$J$25:$J$44,"",D$25:D$44,"〇")</f>
        <v>20000</v>
      </c>
      <c r="E66" s="218">
        <f t="shared" ref="E66:H66" si="7">SUMIFS($C$25:$C$44,$I$25:$I$44,"〇",$J$25:$J$44,"",E$25:E$44,"〇")</f>
        <v>50000</v>
      </c>
      <c r="F66" s="218">
        <f t="shared" si="7"/>
        <v>50000</v>
      </c>
      <c r="G66" s="218">
        <f t="shared" si="7"/>
        <v>0</v>
      </c>
      <c r="H66" s="239">
        <f t="shared" si="7"/>
        <v>0</v>
      </c>
    </row>
    <row r="67" spans="1:8" ht="18.75" customHeight="1" thickTop="1" thickBot="1" x14ac:dyDescent="0.45">
      <c r="A67" s="34"/>
      <c r="B67" s="190" t="s">
        <v>36</v>
      </c>
      <c r="C67" s="178">
        <f>C65-C66</f>
        <v>-103200</v>
      </c>
      <c r="D67" s="212">
        <f>D65-D66</f>
        <v>-17600</v>
      </c>
      <c r="E67" s="213">
        <f t="shared" ref="E67:H67" si="8">E65-E66</f>
        <v>-38000</v>
      </c>
      <c r="F67" s="213">
        <f t="shared" si="8"/>
        <v>-47600</v>
      </c>
      <c r="G67" s="213">
        <f t="shared" si="8"/>
        <v>0</v>
      </c>
      <c r="H67" s="44">
        <f t="shared" si="8"/>
        <v>0</v>
      </c>
    </row>
    <row r="68" spans="1:8" ht="18.75" customHeight="1" x14ac:dyDescent="0.4">
      <c r="A68" s="32"/>
      <c r="B68" s="40"/>
      <c r="C68" s="40"/>
      <c r="D68" s="241"/>
      <c r="E68" s="241"/>
      <c r="F68" s="241"/>
      <c r="G68" s="241"/>
      <c r="H68" s="241"/>
    </row>
    <row r="69" spans="1:8" ht="18.75" customHeight="1" thickBot="1" x14ac:dyDescent="0.45">
      <c r="A69" s="34"/>
      <c r="B69" s="183" t="s">
        <v>559</v>
      </c>
      <c r="C69" s="64"/>
      <c r="D69" s="33"/>
      <c r="E69" s="33"/>
      <c r="F69" s="33"/>
      <c r="G69" s="33"/>
      <c r="H69" s="33"/>
    </row>
    <row r="70" spans="1:8" ht="18.75" customHeight="1" thickBot="1" x14ac:dyDescent="0.45">
      <c r="A70" s="34"/>
      <c r="B70" s="196"/>
      <c r="C70" s="179" t="s">
        <v>534</v>
      </c>
      <c r="D70" s="214">
        <f>D5</f>
        <v>5</v>
      </c>
      <c r="E70" s="215">
        <f>E5</f>
        <v>6</v>
      </c>
      <c r="F70" s="215">
        <f>F5</f>
        <v>7</v>
      </c>
      <c r="G70" s="215" t="str">
        <f>G5</f>
        <v/>
      </c>
      <c r="H70" s="177" t="str">
        <f>H5</f>
        <v/>
      </c>
    </row>
    <row r="71" spans="1:8" ht="18.75" customHeight="1" x14ac:dyDescent="0.4">
      <c r="A71" s="32"/>
      <c r="B71" s="231" t="s">
        <v>32</v>
      </c>
      <c r="C71" s="232">
        <f t="shared" ref="C71:C72" si="9">SUM(D71:H71)</f>
        <v>0</v>
      </c>
      <c r="D71" s="240">
        <f>SUMIFS($C$6:$C$20,$I$6:$I$20,"",$J$6:$J$20,"〇",D$6:D$20,"〇")</f>
        <v>0</v>
      </c>
      <c r="E71" s="234">
        <f t="shared" ref="E71:H71" si="10">SUMIFS($C$6:$C$20,$I$6:$I$20,"",$J$6:$J$20,"〇",E$6:E$20,"〇")</f>
        <v>0</v>
      </c>
      <c r="F71" s="234">
        <f t="shared" si="10"/>
        <v>0</v>
      </c>
      <c r="G71" s="234">
        <f t="shared" si="10"/>
        <v>0</v>
      </c>
      <c r="H71" s="235">
        <f t="shared" si="10"/>
        <v>0</v>
      </c>
    </row>
    <row r="72" spans="1:8" ht="18.75" customHeight="1" thickBot="1" x14ac:dyDescent="0.45">
      <c r="A72" s="34"/>
      <c r="B72" s="236" t="s">
        <v>35</v>
      </c>
      <c r="C72" s="237">
        <f t="shared" si="9"/>
        <v>0</v>
      </c>
      <c r="D72" s="238">
        <f>SUMIFS($C$25:$C$44,$I$25:$I$44,"",$J$25:$J$44,"〇",D$25:D$44,"〇")</f>
        <v>0</v>
      </c>
      <c r="E72" s="218">
        <f t="shared" ref="E72:H72" si="11">SUMIFS($C$25:$C$44,$I$25:$I$44,"",$J$25:$J$44,"〇",E$25:E$44,"〇")</f>
        <v>0</v>
      </c>
      <c r="F72" s="218">
        <f t="shared" si="11"/>
        <v>0</v>
      </c>
      <c r="G72" s="218">
        <f t="shared" si="11"/>
        <v>0</v>
      </c>
      <c r="H72" s="239">
        <f t="shared" si="11"/>
        <v>0</v>
      </c>
    </row>
    <row r="73" spans="1:8" ht="18.75" customHeight="1" thickTop="1" thickBot="1" x14ac:dyDescent="0.45">
      <c r="A73" s="31"/>
      <c r="B73" s="190" t="s">
        <v>36</v>
      </c>
      <c r="C73" s="178">
        <f>C71-C72</f>
        <v>0</v>
      </c>
      <c r="D73" s="212">
        <f>D71-D72</f>
        <v>0</v>
      </c>
      <c r="E73" s="213">
        <f t="shared" ref="E73:H73" si="12">E71-E72</f>
        <v>0</v>
      </c>
      <c r="F73" s="213">
        <f t="shared" si="12"/>
        <v>0</v>
      </c>
      <c r="G73" s="213">
        <f t="shared" si="12"/>
        <v>0</v>
      </c>
      <c r="H73" s="44">
        <f t="shared" si="12"/>
        <v>0</v>
      </c>
    </row>
    <row r="74" spans="1:8" ht="18.75" customHeight="1" x14ac:dyDescent="0.4">
      <c r="A74" s="31"/>
      <c r="B74" s="31"/>
      <c r="C74" s="31"/>
    </row>
    <row r="75" spans="1:8" ht="18.75" customHeight="1" x14ac:dyDescent="0.4">
      <c r="A75" t="s">
        <v>561</v>
      </c>
    </row>
    <row r="76" spans="1:8" s="31" customFormat="1" ht="18.75" customHeight="1" thickBot="1" x14ac:dyDescent="0.45">
      <c r="A76" s="34"/>
      <c r="B76" s="183" t="s">
        <v>557</v>
      </c>
      <c r="C76" s="39"/>
    </row>
    <row r="77" spans="1:8" s="33" customFormat="1" ht="18.75" customHeight="1" thickBot="1" x14ac:dyDescent="0.45">
      <c r="A77" s="34"/>
      <c r="B77" s="160"/>
      <c r="C77" s="219"/>
      <c r="D77" s="220">
        <f t="shared" ref="D77:H77" si="13">D58</f>
        <v>5</v>
      </c>
      <c r="E77" s="220">
        <f t="shared" si="13"/>
        <v>6</v>
      </c>
      <c r="F77" s="220">
        <f t="shared" si="13"/>
        <v>7</v>
      </c>
      <c r="G77" s="220" t="str">
        <f t="shared" si="13"/>
        <v/>
      </c>
      <c r="H77" s="221" t="str">
        <f t="shared" si="13"/>
        <v/>
      </c>
    </row>
    <row r="78" spans="1:8" s="33" customFormat="1" ht="18.75" customHeight="1" thickBot="1" x14ac:dyDescent="0.45">
      <c r="A78" s="34"/>
      <c r="B78" s="242" t="s">
        <v>554</v>
      </c>
      <c r="C78" s="243"/>
      <c r="D78" s="222">
        <f>-ROUNDDOWN(D61,-3)</f>
        <v>137000</v>
      </c>
      <c r="E78" s="223">
        <f t="shared" ref="E78:H78" si="14">-ROUNDDOWN(E61,-3)</f>
        <v>626000</v>
      </c>
      <c r="F78" s="223">
        <f t="shared" si="14"/>
        <v>304000</v>
      </c>
      <c r="G78" s="223">
        <f t="shared" si="14"/>
        <v>0</v>
      </c>
      <c r="H78" s="224">
        <f t="shared" si="14"/>
        <v>0</v>
      </c>
    </row>
    <row r="79" spans="1:8" s="33" customFormat="1" ht="18.75" customHeight="1" thickBot="1" x14ac:dyDescent="0.45">
      <c r="A79" s="34"/>
      <c r="B79" s="226" t="s">
        <v>562</v>
      </c>
      <c r="C79" s="216">
        <f>SUM(D78:H78)</f>
        <v>1067000</v>
      </c>
      <c r="D79" s="228"/>
      <c r="E79" s="229"/>
      <c r="F79" s="229"/>
      <c r="G79" s="229"/>
      <c r="H79" s="229"/>
    </row>
    <row r="80" spans="1:8" ht="18.75" customHeight="1" thickBot="1" x14ac:dyDescent="0.45">
      <c r="B80" s="226" t="s">
        <v>563</v>
      </c>
      <c r="C80" s="227">
        <f>C79*10^-3</f>
        <v>1067</v>
      </c>
      <c r="D80" s="230"/>
      <c r="E80" s="217"/>
      <c r="F80" s="217"/>
      <c r="G80" s="217"/>
      <c r="H80" s="217"/>
    </row>
    <row r="81" spans="2:8" ht="18.75" customHeight="1" x14ac:dyDescent="0.4">
      <c r="B81" s="241"/>
      <c r="C81" s="241"/>
    </row>
    <row r="82" spans="2:8" ht="18.75" customHeight="1" thickBot="1" x14ac:dyDescent="0.45">
      <c r="B82" s="183" t="s">
        <v>558</v>
      </c>
      <c r="C82" s="39"/>
      <c r="D82" s="31"/>
      <c r="E82" s="31"/>
      <c r="F82" s="31"/>
      <c r="G82" s="31"/>
      <c r="H82" s="31"/>
    </row>
    <row r="83" spans="2:8" ht="18.75" customHeight="1" thickBot="1" x14ac:dyDescent="0.45">
      <c r="B83" s="160"/>
      <c r="C83" s="219"/>
      <c r="D83" s="220">
        <f t="shared" ref="D83:H83" si="15">D64</f>
        <v>5</v>
      </c>
      <c r="E83" s="220">
        <f t="shared" si="15"/>
        <v>6</v>
      </c>
      <c r="F83" s="220">
        <f t="shared" si="15"/>
        <v>7</v>
      </c>
      <c r="G83" s="220" t="str">
        <f t="shared" si="15"/>
        <v/>
      </c>
      <c r="H83" s="221" t="str">
        <f t="shared" si="15"/>
        <v/>
      </c>
    </row>
    <row r="84" spans="2:8" ht="18.75" customHeight="1" thickBot="1" x14ac:dyDescent="0.45">
      <c r="B84" s="242" t="s">
        <v>554</v>
      </c>
      <c r="C84" s="243"/>
      <c r="D84" s="222">
        <f>-ROUNDDOWN(D67,-3)</f>
        <v>17000</v>
      </c>
      <c r="E84" s="222">
        <f t="shared" ref="E84:H84" si="16">-ROUNDDOWN(E67,-3)</f>
        <v>38000</v>
      </c>
      <c r="F84" s="222">
        <f t="shared" si="16"/>
        <v>47000</v>
      </c>
      <c r="G84" s="222">
        <f t="shared" si="16"/>
        <v>0</v>
      </c>
      <c r="H84" s="225">
        <f t="shared" si="16"/>
        <v>0</v>
      </c>
    </row>
    <row r="85" spans="2:8" ht="18.75" customHeight="1" thickBot="1" x14ac:dyDescent="0.45">
      <c r="B85" s="226" t="s">
        <v>562</v>
      </c>
      <c r="C85" s="216">
        <f>SUM(D84:H84)</f>
        <v>102000</v>
      </c>
      <c r="D85" s="228"/>
      <c r="E85" s="229"/>
      <c r="F85" s="229"/>
      <c r="G85" s="229"/>
      <c r="H85" s="229"/>
    </row>
    <row r="86" spans="2:8" ht="18.75" customHeight="1" thickBot="1" x14ac:dyDescent="0.45">
      <c r="B86" s="226" t="s">
        <v>563</v>
      </c>
      <c r="C86" s="227">
        <f>C85*10^-3</f>
        <v>102</v>
      </c>
      <c r="D86" s="230"/>
      <c r="E86" s="217"/>
      <c r="F86" s="217"/>
      <c r="G86" s="217"/>
      <c r="H86" s="217"/>
    </row>
    <row r="87" spans="2:8" ht="18.75" customHeight="1" x14ac:dyDescent="0.4">
      <c r="B87" s="241"/>
      <c r="C87" s="241"/>
    </row>
    <row r="88" spans="2:8" ht="18.75" customHeight="1" thickBot="1" x14ac:dyDescent="0.45">
      <c r="B88" s="183" t="s">
        <v>559</v>
      </c>
      <c r="C88" s="39"/>
      <c r="D88" s="31"/>
      <c r="E88" s="31"/>
      <c r="F88" s="31"/>
      <c r="G88" s="31"/>
      <c r="H88" s="31"/>
    </row>
    <row r="89" spans="2:8" ht="18.75" customHeight="1" thickBot="1" x14ac:dyDescent="0.45">
      <c r="B89" s="160"/>
      <c r="C89" s="219"/>
      <c r="D89" s="220">
        <f t="shared" ref="D89:H89" si="17">D70</f>
        <v>5</v>
      </c>
      <c r="E89" s="220">
        <f t="shared" si="17"/>
        <v>6</v>
      </c>
      <c r="F89" s="220">
        <f t="shared" si="17"/>
        <v>7</v>
      </c>
      <c r="G89" s="220" t="str">
        <f t="shared" si="17"/>
        <v/>
      </c>
      <c r="H89" s="221" t="str">
        <f t="shared" si="17"/>
        <v/>
      </c>
    </row>
    <row r="90" spans="2:8" ht="18.75" customHeight="1" thickBot="1" x14ac:dyDescent="0.45">
      <c r="B90" s="242" t="s">
        <v>554</v>
      </c>
      <c r="C90" s="243"/>
      <c r="D90" s="222">
        <f>-ROUNDDOWN(D73,-3)</f>
        <v>0</v>
      </c>
      <c r="E90" s="223">
        <f t="shared" ref="E90:H90" si="18">-ROUNDDOWN(E73,-3)</f>
        <v>0</v>
      </c>
      <c r="F90" s="223">
        <f t="shared" si="18"/>
        <v>0</v>
      </c>
      <c r="G90" s="223">
        <f t="shared" si="18"/>
        <v>0</v>
      </c>
      <c r="H90" s="224">
        <f t="shared" si="18"/>
        <v>0</v>
      </c>
    </row>
    <row r="91" spans="2:8" ht="18.75" customHeight="1" thickBot="1" x14ac:dyDescent="0.45">
      <c r="B91" s="226" t="s">
        <v>562</v>
      </c>
      <c r="C91" s="216">
        <f>SUM(D90:H90)</f>
        <v>0</v>
      </c>
      <c r="D91" s="228"/>
      <c r="E91" s="229"/>
      <c r="F91" s="229"/>
      <c r="G91" s="229"/>
      <c r="H91" s="229"/>
    </row>
    <row r="92" spans="2:8" ht="18.75" customHeight="1" thickBot="1" x14ac:dyDescent="0.45">
      <c r="B92" s="226" t="s">
        <v>563</v>
      </c>
      <c r="C92" s="227">
        <f>C91*10^-3</f>
        <v>0</v>
      </c>
      <c r="D92" s="230"/>
      <c r="E92" s="217"/>
      <c r="F92" s="217"/>
      <c r="G92" s="217"/>
      <c r="H92" s="217"/>
    </row>
  </sheetData>
  <mergeCells count="1">
    <mergeCell ref="A1:C1"/>
  </mergeCells>
  <phoneticPr fontId="1"/>
  <dataValidations count="1">
    <dataValidation type="list" allowBlank="1" showInputMessage="1" showErrorMessage="1" sqref="D6:J20 D25:J44 D49:J53">
      <formula1>"〇"</formula1>
    </dataValidation>
  </dataValidations>
  <pageMargins left="0.7" right="0.7" top="0.75" bottom="0.75" header="0.3" footer="0.3"/>
  <pageSetup paperSize="9" scale="56" fitToHeight="2" orientation="portrait" r:id="rId1"/>
  <rowBreaks count="1" manualBreakCount="1">
    <brk id="55"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概要と三側面</vt:lpstr>
      <vt:lpstr>事業計画</vt:lpstr>
      <vt:lpstr>スケジュール</vt:lpstr>
      <vt:lpstr>収支予算</vt:lpstr>
      <vt:lpstr>自己評価</vt:lpstr>
      <vt:lpstr>【記入例】概要と三側面 </vt:lpstr>
      <vt:lpstr>【記入例】事業計画</vt:lpstr>
      <vt:lpstr>【記入例】スケジュール</vt:lpstr>
      <vt:lpstr>【記入例】収支予算</vt:lpstr>
      <vt:lpstr>【記入例】自己評価</vt:lpstr>
      <vt:lpstr>【参考】ＳＤＧｓターゲット</vt:lpstr>
      <vt:lpstr>config</vt:lpstr>
      <vt:lpstr>DATA</vt:lpstr>
      <vt:lpstr>【記入例】スケジュール!Print_Area</vt:lpstr>
      <vt:lpstr>'【記入例】概要と三側面 '!Print_Area</vt:lpstr>
      <vt:lpstr>【記入例】事業計画!Print_Area</vt:lpstr>
      <vt:lpstr>【記入例】収支予算!Print_Area</vt:lpstr>
      <vt:lpstr>スケジュール!Print_Area</vt:lpstr>
      <vt:lpstr>概要と三側面!Print_Area</vt:lpstr>
      <vt:lpstr>事業計画!Print_Area</vt:lpstr>
      <vt:lpstr>自己評価!Print_Area</vt:lpstr>
      <vt:lpstr>収支予算!Print_Area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あかいけ　しんご</dc:creator>
  <cp:lastModifiedBy>あかいけ　しんご</cp:lastModifiedBy>
  <cp:lastPrinted>2023-10-19T05:18:15Z</cp:lastPrinted>
  <dcterms:created xsi:type="dcterms:W3CDTF">2022-04-05T10:48:27Z</dcterms:created>
  <dcterms:modified xsi:type="dcterms:W3CDTF">2025-04-09T02:47:02Z</dcterms:modified>
</cp:coreProperties>
</file>