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fs23\Public\企画課\非公開\10_SDGs\R6_2024\10_プロジェクトエッグ\10_要領類\"/>
    </mc:Choice>
  </mc:AlternateContent>
  <bookViews>
    <workbookView xWindow="0" yWindow="0" windowWidth="28800" windowHeight="12990"/>
  </bookViews>
  <sheets>
    <sheet name="概要と三側面" sheetId="1" r:id="rId1"/>
    <sheet name="事業計画" sheetId="2" r:id="rId2"/>
    <sheet name="スケジュール" sheetId="12" r:id="rId3"/>
    <sheet name="収支予算" sheetId="3" r:id="rId4"/>
    <sheet name="自己評価" sheetId="9" r:id="rId5"/>
    <sheet name="【記入例】概要と三側面 " sheetId="4" r:id="rId6"/>
    <sheet name="【記入例】事業計画" sheetId="13" r:id="rId7"/>
    <sheet name="【記入例】スケジュール" sheetId="14" r:id="rId8"/>
    <sheet name="【記入例】収支予算" sheetId="15" r:id="rId9"/>
    <sheet name="【記入例】自己評価" sheetId="11" r:id="rId10"/>
    <sheet name="【参考】ＳＤＧｓターゲット" sheetId="8" r:id="rId11"/>
    <sheet name="config" sheetId="10" state="hidden" r:id="rId12"/>
    <sheet name="DATA" sheetId="7" state="hidden" r:id="rId13"/>
  </sheets>
  <definedNames>
    <definedName name="_xlnm.Print_Area" localSheetId="7">【記入例】スケジュール!$A$1:$C$11</definedName>
    <definedName name="_xlnm.Print_Area" localSheetId="5">'【記入例】概要と三側面 '!$A$1:$E$23</definedName>
    <definedName name="_xlnm.Print_Area" localSheetId="6">【記入例】事業計画!$A$1:$E$8</definedName>
    <definedName name="_xlnm.Print_Area" localSheetId="8">【記入例】収支予算!$A$1:$J$92</definedName>
    <definedName name="_xlnm.Print_Area" localSheetId="2">スケジュール!$A$1:$C$11</definedName>
    <definedName name="_xlnm.Print_Area" localSheetId="0">概要と三側面!$A$1:$E$23</definedName>
    <definedName name="_xlnm.Print_Area" localSheetId="1">事業計画!$A$1:$E$8</definedName>
    <definedName name="_xlnm.Print_Area" localSheetId="4">自己評価!$A$1:$H$13</definedName>
    <definedName name="_xlnm.Print_Area" localSheetId="3">収支予算!$A$1:$I$56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2" i="12" l="1"/>
  <c r="A31" i="12"/>
  <c r="A30" i="12"/>
  <c r="A29" i="12"/>
  <c r="A28" i="12"/>
  <c r="A27" i="12"/>
  <c r="A26" i="12"/>
  <c r="A25" i="12"/>
  <c r="A24" i="12"/>
  <c r="A23" i="12"/>
  <c r="A22" i="12"/>
  <c r="A21" i="12"/>
  <c r="A20" i="12"/>
  <c r="A19" i="12"/>
  <c r="A18" i="12"/>
  <c r="A17" i="12"/>
  <c r="A16" i="12"/>
  <c r="A15" i="12"/>
  <c r="A14" i="12"/>
  <c r="A13" i="12"/>
  <c r="A12" i="12"/>
  <c r="A11" i="12"/>
  <c r="A10" i="12"/>
  <c r="A9" i="12"/>
  <c r="A8" i="12"/>
  <c r="A7" i="12"/>
  <c r="A6" i="12"/>
  <c r="A5" i="12"/>
  <c r="A4" i="12"/>
  <c r="A4" i="14"/>
  <c r="K6" i="3" l="1"/>
  <c r="K5" i="3"/>
  <c r="D5" i="3" s="1"/>
  <c r="H72" i="3"/>
  <c r="G72" i="3"/>
  <c r="F72" i="3"/>
  <c r="E72" i="3"/>
  <c r="D72" i="3"/>
  <c r="C72" i="3" s="1"/>
  <c r="H71" i="3"/>
  <c r="G71" i="3"/>
  <c r="F71" i="3"/>
  <c r="E71" i="3"/>
  <c r="E73" i="3" s="1"/>
  <c r="E90" i="3" s="1"/>
  <c r="D71" i="3"/>
  <c r="H66" i="3"/>
  <c r="G66" i="3"/>
  <c r="F66" i="3"/>
  <c r="E66" i="3"/>
  <c r="E67" i="3" s="1"/>
  <c r="E84" i="3" s="1"/>
  <c r="D66" i="3"/>
  <c r="H65" i="3"/>
  <c r="G65" i="3"/>
  <c r="F65" i="3"/>
  <c r="E65" i="3"/>
  <c r="D65" i="3"/>
  <c r="H60" i="3"/>
  <c r="G60" i="3"/>
  <c r="F60" i="3"/>
  <c r="E60" i="3"/>
  <c r="D60" i="3"/>
  <c r="C60" i="3" s="1"/>
  <c r="H59" i="3"/>
  <c r="H61" i="3" s="1"/>
  <c r="H78" i="3" s="1"/>
  <c r="G59" i="3"/>
  <c r="G61" i="3" s="1"/>
  <c r="G78" i="3" s="1"/>
  <c r="F59" i="3"/>
  <c r="F61" i="3" s="1"/>
  <c r="F78" i="3" s="1"/>
  <c r="E59" i="3"/>
  <c r="D59" i="3"/>
  <c r="C54" i="3"/>
  <c r="C45" i="3"/>
  <c r="J24" i="3"/>
  <c r="J48" i="3" s="1"/>
  <c r="I24" i="3"/>
  <c r="I48" i="3" s="1"/>
  <c r="C21" i="3"/>
  <c r="J48" i="15"/>
  <c r="I48" i="15"/>
  <c r="C54" i="15"/>
  <c r="H90" i="15"/>
  <c r="G90" i="15"/>
  <c r="F90" i="15"/>
  <c r="E90" i="15"/>
  <c r="D90" i="15"/>
  <c r="H84" i="15"/>
  <c r="G84" i="15"/>
  <c r="F84" i="15"/>
  <c r="E84" i="15"/>
  <c r="D84" i="15"/>
  <c r="H78" i="15"/>
  <c r="G78" i="15"/>
  <c r="F78" i="15"/>
  <c r="E78" i="15"/>
  <c r="D78" i="15"/>
  <c r="H72" i="15"/>
  <c r="G72" i="15"/>
  <c r="F72" i="15"/>
  <c r="E72" i="15"/>
  <c r="D72" i="15"/>
  <c r="H66" i="15"/>
  <c r="G66" i="15"/>
  <c r="F66" i="15"/>
  <c r="E66" i="15"/>
  <c r="D66" i="15"/>
  <c r="H60" i="15"/>
  <c r="G60" i="15"/>
  <c r="F60" i="15"/>
  <c r="E60" i="15"/>
  <c r="D60" i="15"/>
  <c r="D59" i="15"/>
  <c r="C59" i="15" s="1"/>
  <c r="H71" i="15"/>
  <c r="G71" i="15"/>
  <c r="F71" i="15"/>
  <c r="E71" i="15"/>
  <c r="D71" i="15"/>
  <c r="C71" i="15" s="1"/>
  <c r="D65" i="15"/>
  <c r="C65" i="15" s="1"/>
  <c r="H65" i="15"/>
  <c r="G65" i="15"/>
  <c r="F65" i="15"/>
  <c r="E65" i="15"/>
  <c r="H59" i="15"/>
  <c r="G59" i="15"/>
  <c r="F59" i="15"/>
  <c r="E59" i="15"/>
  <c r="J24" i="15"/>
  <c r="I24" i="15"/>
  <c r="G73" i="3" l="1"/>
  <c r="G90" i="3" s="1"/>
  <c r="F73" i="3"/>
  <c r="F90" i="3" s="1"/>
  <c r="H73" i="3"/>
  <c r="H90" i="3" s="1"/>
  <c r="G67" i="3"/>
  <c r="G84" i="3" s="1"/>
  <c r="D73" i="3"/>
  <c r="D90" i="3" s="1"/>
  <c r="H67" i="3"/>
  <c r="H84" i="3" s="1"/>
  <c r="C71" i="3"/>
  <c r="C65" i="3"/>
  <c r="C91" i="3"/>
  <c r="C92" i="3" s="1"/>
  <c r="F67" i="3"/>
  <c r="F84" i="3" s="1"/>
  <c r="E61" i="3"/>
  <c r="E78" i="3" s="1"/>
  <c r="E5" i="3"/>
  <c r="C73" i="3"/>
  <c r="D58" i="3"/>
  <c r="D77" i="3" s="1"/>
  <c r="D24" i="3"/>
  <c r="D48" i="3" s="1"/>
  <c r="D70" i="3"/>
  <c r="D89" i="3" s="1"/>
  <c r="D64" i="3"/>
  <c r="D83" i="3" s="1"/>
  <c r="C59" i="3"/>
  <c r="C61" i="3" s="1"/>
  <c r="D67" i="3"/>
  <c r="D84" i="3" s="1"/>
  <c r="C85" i="3" s="1"/>
  <c r="C86" i="3" s="1"/>
  <c r="D61" i="3"/>
  <c r="D78" i="3" s="1"/>
  <c r="C66" i="3"/>
  <c r="C67" i="3" s="1"/>
  <c r="C66" i="15"/>
  <c r="C60" i="15"/>
  <c r="C72" i="15"/>
  <c r="C61" i="15"/>
  <c r="C79" i="3" l="1"/>
  <c r="C80" i="3" s="1"/>
  <c r="E64" i="3"/>
  <c r="E83" i="3" s="1"/>
  <c r="E70" i="3"/>
  <c r="E89" i="3" s="1"/>
  <c r="F5" i="3"/>
  <c r="G5" i="3" s="1"/>
  <c r="E58" i="3"/>
  <c r="E77" i="3" s="1"/>
  <c r="E24" i="3"/>
  <c r="E48" i="3" s="1"/>
  <c r="C45" i="15"/>
  <c r="C21" i="15"/>
  <c r="A32" i="14"/>
  <c r="A31" i="14"/>
  <c r="A30" i="14"/>
  <c r="A29" i="14"/>
  <c r="A28" i="14"/>
  <c r="A27" i="14"/>
  <c r="A26" i="14"/>
  <c r="A25" i="14"/>
  <c r="A24" i="14"/>
  <c r="A23" i="14"/>
  <c r="A22" i="14"/>
  <c r="A21" i="14"/>
  <c r="A20" i="14"/>
  <c r="A19" i="14"/>
  <c r="A18" i="14"/>
  <c r="A17" i="14"/>
  <c r="A16" i="14"/>
  <c r="A15" i="14"/>
  <c r="A14" i="14"/>
  <c r="A13" i="14"/>
  <c r="A12" i="14"/>
  <c r="A11" i="14"/>
  <c r="A10" i="14"/>
  <c r="A9" i="14"/>
  <c r="A8" i="14"/>
  <c r="A7" i="14"/>
  <c r="A6" i="14"/>
  <c r="A5" i="14"/>
  <c r="F7" i="13"/>
  <c r="F6" i="13"/>
  <c r="F5" i="13"/>
  <c r="F4" i="13"/>
  <c r="G58" i="3" l="1"/>
  <c r="G77" i="3" s="1"/>
  <c r="H5" i="3"/>
  <c r="G64" i="3"/>
  <c r="G83" i="3" s="1"/>
  <c r="G24" i="3"/>
  <c r="G48" i="3" s="1"/>
  <c r="G70" i="3"/>
  <c r="G89" i="3" s="1"/>
  <c r="F70" i="3"/>
  <c r="F89" i="3" s="1"/>
  <c r="F58" i="3"/>
  <c r="F77" i="3" s="1"/>
  <c r="F24" i="3"/>
  <c r="F48" i="3" s="1"/>
  <c r="F64" i="3"/>
  <c r="F83" i="3" s="1"/>
  <c r="C73" i="15"/>
  <c r="C67" i="15"/>
  <c r="K6" i="15"/>
  <c r="K5" i="15"/>
  <c r="D5" i="15" s="1"/>
  <c r="J13" i="11"/>
  <c r="K13" i="11" s="1"/>
  <c r="J12" i="11"/>
  <c r="K12" i="11" s="1"/>
  <c r="J10" i="11"/>
  <c r="K10" i="11" s="1"/>
  <c r="J8" i="11"/>
  <c r="K8" i="11" s="1"/>
  <c r="J7" i="11"/>
  <c r="K7" i="11" s="1"/>
  <c r="J5" i="11"/>
  <c r="K5" i="11" s="1"/>
  <c r="J4" i="11"/>
  <c r="K4" i="11" s="1"/>
  <c r="J3" i="11"/>
  <c r="D16" i="11" s="1"/>
  <c r="E18" i="11"/>
  <c r="H58" i="3" l="1"/>
  <c r="H77" i="3" s="1"/>
  <c r="H70" i="3"/>
  <c r="H89" i="3" s="1"/>
  <c r="H64" i="3"/>
  <c r="H83" i="3" s="1"/>
  <c r="H24" i="3"/>
  <c r="H48" i="3" s="1"/>
  <c r="D64" i="15"/>
  <c r="D83" i="15" s="1"/>
  <c r="D70" i="15"/>
  <c r="D89" i="15" s="1"/>
  <c r="D58" i="15"/>
  <c r="D77" i="15" s="1"/>
  <c r="D24" i="15"/>
  <c r="D48" i="15" s="1"/>
  <c r="E5" i="15"/>
  <c r="K3" i="11"/>
  <c r="D17" i="11" s="1"/>
  <c r="D18" i="11" s="1"/>
  <c r="F5" i="15" l="1"/>
  <c r="E70" i="15"/>
  <c r="E89" i="15" s="1"/>
  <c r="E64" i="15"/>
  <c r="E83" i="15" s="1"/>
  <c r="E58" i="15"/>
  <c r="E77" i="15" s="1"/>
  <c r="E24" i="15"/>
  <c r="E48" i="15" s="1"/>
  <c r="J13" i="9"/>
  <c r="K13" i="9" s="1"/>
  <c r="J12" i="9"/>
  <c r="J10" i="9"/>
  <c r="K10" i="9" s="1"/>
  <c r="J8" i="9"/>
  <c r="K8" i="9" s="1"/>
  <c r="J7" i="9"/>
  <c r="K7" i="9" s="1"/>
  <c r="J3" i="9"/>
  <c r="K3" i="9" s="1"/>
  <c r="J4" i="9"/>
  <c r="K4" i="9" s="1"/>
  <c r="J5" i="9"/>
  <c r="K5" i="9" s="1"/>
  <c r="E18" i="9"/>
  <c r="G5" i="15" l="1"/>
  <c r="F58" i="15"/>
  <c r="F77" i="15" s="1"/>
  <c r="F64" i="15"/>
  <c r="F83" i="15" s="1"/>
  <c r="F70" i="15"/>
  <c r="F89" i="15" s="1"/>
  <c r="F24" i="15"/>
  <c r="F48" i="15" s="1"/>
  <c r="K12" i="9"/>
  <c r="D17" i="9" s="1"/>
  <c r="D16" i="9"/>
  <c r="D18" i="9" s="1"/>
  <c r="E19" i="9"/>
  <c r="E19" i="11"/>
  <c r="H5" i="15" l="1"/>
  <c r="G70" i="15"/>
  <c r="G89" i="15" s="1"/>
  <c r="G58" i="15"/>
  <c r="G77" i="15" s="1"/>
  <c r="G64" i="15"/>
  <c r="G83" i="15" s="1"/>
  <c r="G24" i="15"/>
  <c r="G48" i="15" s="1"/>
  <c r="F4" i="4"/>
  <c r="F4" i="1"/>
  <c r="F7" i="2"/>
  <c r="F6" i="2"/>
  <c r="F5" i="2"/>
  <c r="F4" i="2"/>
  <c r="H70" i="15" l="1"/>
  <c r="H89" i="15" s="1"/>
  <c r="H64" i="15"/>
  <c r="H83" i="15" s="1"/>
  <c r="H58" i="15"/>
  <c r="H77" i="15" s="1"/>
  <c r="H24" i="15"/>
  <c r="H48" i="15" s="1"/>
  <c r="G1" i="7"/>
  <c r="G2" i="7"/>
  <c r="H1" i="7"/>
  <c r="H2" i="7"/>
  <c r="I1" i="7"/>
  <c r="I2" i="7"/>
  <c r="J1" i="7"/>
  <c r="J2" i="7"/>
  <c r="D2" i="7"/>
  <c r="E2" i="7"/>
  <c r="F2" i="7"/>
  <c r="A2" i="7"/>
  <c r="B2" i="7"/>
  <c r="C2" i="7"/>
  <c r="K2" i="7" l="1"/>
  <c r="L2" i="7"/>
  <c r="D61" i="15"/>
  <c r="D67" i="15"/>
  <c r="D73" i="15"/>
  <c r="F73" i="15"/>
  <c r="F61" i="15"/>
  <c r="E61" i="15"/>
  <c r="E67" i="15"/>
  <c r="F67" i="15"/>
  <c r="H61" i="15"/>
  <c r="H73" i="15"/>
  <c r="E73" i="15"/>
  <c r="G61" i="15"/>
  <c r="G67" i="15"/>
  <c r="H67" i="15"/>
  <c r="G73" i="15" l="1"/>
  <c r="C91" i="15" s="1"/>
  <c r="C92" i="15" s="1"/>
  <c r="C85" i="15"/>
  <c r="C86" i="15" s="1"/>
  <c r="C79" i="15"/>
  <c r="C80" i="15" s="1"/>
</calcChain>
</file>

<file path=xl/sharedStrings.xml><?xml version="1.0" encoding="utf-8"?>
<sst xmlns="http://schemas.openxmlformats.org/spreadsheetml/2006/main" count="869" uniqueCount="566">
  <si>
    <t>SDGｓとの関係</t>
    <rPh sb="6" eb="8">
      <t>カンケイ</t>
    </rPh>
    <phoneticPr fontId="1"/>
  </si>
  <si>
    <t>〇</t>
    <phoneticPr fontId="1"/>
  </si>
  <si>
    <t>ー</t>
  </si>
  <si>
    <t>ー</t>
    <phoneticPr fontId="1"/>
  </si>
  <si>
    <t>働きがいも
経済成長も</t>
    <rPh sb="0" eb="1">
      <t>ハタラ</t>
    </rPh>
    <rPh sb="6" eb="8">
      <t>ケイザイ</t>
    </rPh>
    <rPh sb="8" eb="10">
      <t>セイチョウ</t>
    </rPh>
    <phoneticPr fontId="1"/>
  </si>
  <si>
    <t>貧困をなくそう</t>
    <rPh sb="0" eb="2">
      <t>ヒンコン</t>
    </rPh>
    <phoneticPr fontId="1"/>
  </si>
  <si>
    <t>飢餓をゼロに</t>
    <rPh sb="0" eb="2">
      <t>キガ</t>
    </rPh>
    <phoneticPr fontId="1"/>
  </si>
  <si>
    <t>すべての人に
健康と福祉を</t>
    <rPh sb="4" eb="5">
      <t>ヒト</t>
    </rPh>
    <rPh sb="7" eb="9">
      <t>ケンコウ</t>
    </rPh>
    <rPh sb="10" eb="12">
      <t>フクシ</t>
    </rPh>
    <phoneticPr fontId="1"/>
  </si>
  <si>
    <t>エネルギーをみんなにそしてクリーンに</t>
    <phoneticPr fontId="1"/>
  </si>
  <si>
    <t>陸の豊かさも
守ろう</t>
    <rPh sb="0" eb="1">
      <t>リク</t>
    </rPh>
    <rPh sb="2" eb="3">
      <t>ユタ</t>
    </rPh>
    <rPh sb="7" eb="8">
      <t>マモ</t>
    </rPh>
    <phoneticPr fontId="1"/>
  </si>
  <si>
    <t>気候変動に
具体的な対策を</t>
    <rPh sb="0" eb="2">
      <t>キコウ</t>
    </rPh>
    <rPh sb="2" eb="4">
      <t>ヘンドウ</t>
    </rPh>
    <rPh sb="6" eb="9">
      <t>グタイテキ</t>
    </rPh>
    <rPh sb="10" eb="12">
      <t>タイサク</t>
    </rPh>
    <phoneticPr fontId="1"/>
  </si>
  <si>
    <t>経済側面</t>
    <rPh sb="0" eb="2">
      <t>ケイザイ</t>
    </rPh>
    <rPh sb="2" eb="4">
      <t>ソクメン</t>
    </rPh>
    <phoneticPr fontId="1"/>
  </si>
  <si>
    <t>社会側面</t>
    <rPh sb="0" eb="2">
      <t>シャカイ</t>
    </rPh>
    <phoneticPr fontId="1"/>
  </si>
  <si>
    <t>環境側面</t>
    <rPh sb="0" eb="2">
      <t>カンキョウ</t>
    </rPh>
    <phoneticPr fontId="1"/>
  </si>
  <si>
    <t>産業、社会、環境の三側面との関係</t>
    <rPh sb="0" eb="2">
      <t>サンギョウ</t>
    </rPh>
    <rPh sb="3" eb="5">
      <t>シャカイ</t>
    </rPh>
    <rPh sb="6" eb="8">
      <t>カンキョウ</t>
    </rPh>
    <rPh sb="9" eb="10">
      <t>サン</t>
    </rPh>
    <rPh sb="10" eb="12">
      <t>ソクメン</t>
    </rPh>
    <rPh sb="14" eb="16">
      <t>カンケイ</t>
    </rPh>
    <phoneticPr fontId="1"/>
  </si>
  <si>
    <t>産業</t>
    <rPh sb="0" eb="2">
      <t>サンギョウ</t>
    </rPh>
    <phoneticPr fontId="1"/>
  </si>
  <si>
    <t>社会</t>
    <rPh sb="0" eb="2">
      <t>シャカイ</t>
    </rPh>
    <phoneticPr fontId="1"/>
  </si>
  <si>
    <t>環境</t>
    <rPh sb="0" eb="2">
      <t>カンキョウ</t>
    </rPh>
    <phoneticPr fontId="1"/>
  </si>
  <si>
    <t>登録番号</t>
    <rPh sb="0" eb="2">
      <t>トウロク</t>
    </rPh>
    <rPh sb="2" eb="4">
      <t>バンゴウ</t>
    </rPh>
    <phoneticPr fontId="1"/>
  </si>
  <si>
    <t>概要</t>
    <rPh sb="0" eb="2">
      <t>ガイヨウ</t>
    </rPh>
    <phoneticPr fontId="1"/>
  </si>
  <si>
    <t>プロジェクト
名称</t>
    <rPh sb="7" eb="9">
      <t>メイショウ</t>
    </rPh>
    <phoneticPr fontId="1"/>
  </si>
  <si>
    <t>産業と技術革新の
基盤をつくろう</t>
    <rPh sb="0" eb="2">
      <t>サンギョウ</t>
    </rPh>
    <rPh sb="3" eb="5">
      <t>ギジュツ</t>
    </rPh>
    <rPh sb="5" eb="7">
      <t>カクシン</t>
    </rPh>
    <rPh sb="9" eb="11">
      <t>キバン</t>
    </rPh>
    <phoneticPr fontId="1"/>
  </si>
  <si>
    <t>人や国の
不平等をなくそう</t>
    <rPh sb="0" eb="1">
      <t>ヒト</t>
    </rPh>
    <rPh sb="2" eb="3">
      <t>クニ</t>
    </rPh>
    <rPh sb="5" eb="8">
      <t>フビョウドウ</t>
    </rPh>
    <phoneticPr fontId="1"/>
  </si>
  <si>
    <t>住み続けられる
まちづくりを</t>
    <rPh sb="0" eb="1">
      <t>ス</t>
    </rPh>
    <rPh sb="2" eb="3">
      <t>ツヅ</t>
    </rPh>
    <phoneticPr fontId="1"/>
  </si>
  <si>
    <t>質の高い教育を
みんなに</t>
    <rPh sb="0" eb="1">
      <t>シツ</t>
    </rPh>
    <rPh sb="2" eb="3">
      <t>タカ</t>
    </rPh>
    <rPh sb="4" eb="6">
      <t>キョウイク</t>
    </rPh>
    <phoneticPr fontId="1"/>
  </si>
  <si>
    <t>つくる責任
つかう責任</t>
    <rPh sb="3" eb="5">
      <t>セキニン</t>
    </rPh>
    <rPh sb="9" eb="11">
      <t>セキニン</t>
    </rPh>
    <phoneticPr fontId="1"/>
  </si>
  <si>
    <t>安全な水とトイレを
世界中に</t>
    <rPh sb="0" eb="2">
      <t>アンゼン</t>
    </rPh>
    <rPh sb="3" eb="4">
      <t>ミズ</t>
    </rPh>
    <rPh sb="10" eb="12">
      <t>セカイ</t>
    </rPh>
    <rPh sb="12" eb="13">
      <t>ジュウ</t>
    </rPh>
    <phoneticPr fontId="1"/>
  </si>
  <si>
    <t>ジェンダー平等を
実現しよう</t>
    <rPh sb="5" eb="7">
      <t>ビョウドウ</t>
    </rPh>
    <rPh sb="9" eb="11">
      <t>ジツゲン</t>
    </rPh>
    <phoneticPr fontId="1"/>
  </si>
  <si>
    <t>プロジェクト
想定効果</t>
    <rPh sb="7" eb="9">
      <t>ソウテイ</t>
    </rPh>
    <rPh sb="9" eb="11">
      <t>コウカ</t>
    </rPh>
    <phoneticPr fontId="1"/>
  </si>
  <si>
    <t>プロジェクト
目標</t>
    <rPh sb="7" eb="9">
      <t>モクヒョウ</t>
    </rPh>
    <phoneticPr fontId="1"/>
  </si>
  <si>
    <t>事業計画</t>
    <rPh sb="0" eb="2">
      <t>ジギョウ</t>
    </rPh>
    <rPh sb="2" eb="4">
      <t>ケイカク</t>
    </rPh>
    <phoneticPr fontId="1"/>
  </si>
  <si>
    <t>実施事項</t>
    <rPh sb="0" eb="2">
      <t>ジッシ</t>
    </rPh>
    <rPh sb="2" eb="4">
      <t>ジコウ</t>
    </rPh>
    <phoneticPr fontId="1"/>
  </si>
  <si>
    <t>歳入</t>
    <rPh sb="0" eb="2">
      <t>サイニュウ</t>
    </rPh>
    <phoneticPr fontId="1"/>
  </si>
  <si>
    <t>説明</t>
    <rPh sb="0" eb="2">
      <t>セツメイ</t>
    </rPh>
    <phoneticPr fontId="1"/>
  </si>
  <si>
    <t>金額</t>
    <rPh sb="0" eb="2">
      <t>キンガク</t>
    </rPh>
    <phoneticPr fontId="1"/>
  </si>
  <si>
    <t>歳出</t>
    <rPh sb="0" eb="2">
      <t>サイシュツ</t>
    </rPh>
    <phoneticPr fontId="1"/>
  </si>
  <si>
    <t>合計</t>
    <rPh sb="0" eb="2">
      <t>ゴウケイ</t>
    </rPh>
    <phoneticPr fontId="1"/>
  </si>
  <si>
    <t>補助額</t>
    <rPh sb="0" eb="2">
      <t>ホジョ</t>
    </rPh>
    <rPh sb="2" eb="3">
      <t>ガク</t>
    </rPh>
    <phoneticPr fontId="1"/>
  </si>
  <si>
    <t>事業額</t>
    <rPh sb="0" eb="2">
      <t>ジギョウ</t>
    </rPh>
    <rPh sb="2" eb="3">
      <t>ガク</t>
    </rPh>
    <phoneticPr fontId="1"/>
  </si>
  <si>
    <t>〇</t>
  </si>
  <si>
    <t>目標</t>
  </si>
  <si>
    <t>目標名</t>
  </si>
  <si>
    <t>ターゲット</t>
  </si>
  <si>
    <t>内容</t>
  </si>
  <si>
    <t>01</t>
  </si>
  <si>
    <t>「貧困をなくそう」</t>
  </si>
  <si>
    <t>1.1</t>
  </si>
  <si>
    <t>2030年までに、現在1日1.25ドル未満で生活する人々と定義されている極度の貧困をあらゆる場所で終わらせる。</t>
  </si>
  <si>
    <t>1.2</t>
  </si>
  <si>
    <t>2030年までに、各国定義によるあらゆる次元の貧困状態にある、全ての年齢の男性、女性、子どもの割合を半減させる。</t>
  </si>
  <si>
    <t>1.3</t>
  </si>
  <si>
    <t>各国において最低限の基準を含む適切な社会保障制度及び対策を実施し、2030年までに貧困層及び脆弱層に対し十分な保護を達成する。</t>
  </si>
  <si>
    <t>1.4</t>
  </si>
  <si>
    <t>2030年までに、貧困層及び脆弱層をはじめ、全ての男性及び女性が、基礎的サービスへのアクセス、土地及びその他の形態の財産に対する所有権と管理権限、相続財産、天然資源、適切な新技術、マイクロファイナンスを含む金融サービスに加え、経済的資源についても平等な権利を持つことができるように確保する。</t>
  </si>
  <si>
    <t>1.5</t>
  </si>
  <si>
    <t>2030年までに、貧困層や脆弱な状況にある人々の強靭性（レジリエンス）を構築し、気候変動に関連する極端な気象現象やその他の経済、社会、経済的ショックや災害に暴露や脆弱性を軽減する。</t>
  </si>
  <si>
    <t>1.a</t>
  </si>
  <si>
    <t>あらゆる次元での貧困を終わらせるための計画や政策を実施するべく、後発開発途上国をはじめとする開発途上国に対して適切かつ予測可能な手段を講じるため、開発協力の強化などを通じて、さまざまな供給源からの相当量の資源の動員を確保する。</t>
  </si>
  <si>
    <t>1.b</t>
  </si>
  <si>
    <t>貧困撲滅のための行動への投資拡大を支援するため、国、地域及び国際レベルで、貧困層やジェンダーに配慮した開発戦略に基づいた適正な政策的枠組みを構築する。</t>
  </si>
  <si>
    <t>02</t>
  </si>
  <si>
    <t>「飢餓をゼロに」</t>
  </si>
  <si>
    <t>2.1</t>
  </si>
  <si>
    <t>2030年までに、飢餓を撲滅し、全ての人々、特に貧困層及び用事を含む脆弱な立場にある人々が一年中安全かつ栄養のある食料を十分得られるようにする。</t>
  </si>
  <si>
    <t>2.2</t>
  </si>
  <si>
    <t>5歳未満の子供の発育疎外や消耗性疾患について国際的に合意されたターゲットを2025年までに達成するなど、2030年までにあらゆる形態の栄養不良を解消し、若年女子、妊婦・授乳婦及び高齢者の栄養ニーズへの対処を行う。</t>
  </si>
  <si>
    <t>2.3</t>
  </si>
  <si>
    <t>2030年までに、土地、その他の生産資源や、投入財、知識、金融サービス、市場及び高付加価値化や非農業雇用の機会への確実かつ平等なアクセスの確保などを通じて、助成、先住民、家族農家、牧畜民及び漁業者をはじめとする小規模食糧生産者の農業生産及び所得を倍増させる。</t>
  </si>
  <si>
    <t>2.4</t>
  </si>
  <si>
    <t>2030年までに、生産性を向上させ、生産量を増やし、生態系を維持し、気候変動や極端な気象現象、干ばつ、洪水及びその他の災害に対する適応能力を向上させ、漸進的に土地と土壌の質を改善させるような、持続可能な食料生産システムを確保し、強靭（レジリエント）な農業を実践する。</t>
  </si>
  <si>
    <t>2.5</t>
  </si>
  <si>
    <t>2020年までに、国、地域及び国際レベルで適正に管理及び多様化された種子・植物バンクなども通じて、種子、栽培植物、飼育・家畜化された動物及びこれらの近縁野生種の遺伝的多様性を維持し、国際的合意に基づき、遺伝資源及びこれに関連する伝統的な知識へのアクセス及びその利用から生じる利益の公正かつ衡平な配分を促進する。</t>
  </si>
  <si>
    <t>2.a</t>
  </si>
  <si>
    <t>開発途上国、特に後発開発途上国における農業生産能力向上のために、国際協力の強化などを通じて、農村インフラ、農業研究・普及サービス、技術開発及び植物・家畜のジーン・バンクへの投資の拡大を図る。</t>
  </si>
  <si>
    <t>2.b</t>
  </si>
  <si>
    <t>ドーハ開発ラウンドのマンデートに従い、全ての農産物輸出補助金及び同等の効果を持つ全ての輸出措置の同時撤廃などを通じて、世界の市場における貿易制限や歪みを是正及び防止する。</t>
  </si>
  <si>
    <t>2.c</t>
  </si>
  <si>
    <t>食料価格の極端な変動に歯止めをかけるため、食料市場及びデリバティブ市場の適正な機能を確保するための措置を講じ、食料備蓄などの市場情報への適時のアクセスを容易にする。</t>
  </si>
  <si>
    <t>03</t>
  </si>
  <si>
    <t>「すべての人に健康と福祉を」</t>
  </si>
  <si>
    <t>3.1</t>
  </si>
  <si>
    <t>2030年までに、世界の妊産婦の死亡率を出生10万人当たり70人未満に削減する。</t>
  </si>
  <si>
    <t>3.2</t>
  </si>
  <si>
    <t>全ての国が新生児死亡率を少なくとも出生1,000件中12件以下まで減らし、５歳以下死亡率を少なくとも出生1,000件中25件以下まで減らすことを目指し、 2030年までに、新生児及び５歳未満児の予防可能な死亡を根絶する。</t>
  </si>
  <si>
    <t>3.3</t>
  </si>
  <si>
    <t>2030年までに、エイズ、結核、マラリア及び顧みられない熱帯病といった伝染病を根絶するとともに肝炎、水系感染症及びその他の感染症に対処する。</t>
  </si>
  <si>
    <t>3.4</t>
  </si>
  <si>
    <t>2030年までに、非感染性疾患による若年死亡率を、予防や治療を通じて３分の１減少させ、精神保健及び福祉を促進する。</t>
  </si>
  <si>
    <t>3.5</t>
  </si>
  <si>
    <t>薬物乱用やアルコールの有害な摂取を含む、物質乱用の防止・治療を強化する。</t>
  </si>
  <si>
    <t>3.6</t>
  </si>
  <si>
    <t>2020年までに、世界の道路交通事故による死傷者を半減させる。</t>
  </si>
  <si>
    <t>3.7</t>
  </si>
  <si>
    <t>2030年までに、家族計画、情報・教育及び性と生殖に関する健康の国家戦略・計画への組み入れを含む、性と生殖に関する保健サービスを全ての人々が利用できるようにする。</t>
  </si>
  <si>
    <t>3.8</t>
  </si>
  <si>
    <t>全ての人々に対する財政リスクからの保護、質の高い基礎的な保健サービスへのアクセス及び安全で効果的かつ質が高く安価な必須医薬品とワクチンへのアクセスを含む、ユニバーサル・ヘルス・カバレッジ（UHC）を達成する。</t>
  </si>
  <si>
    <t>3.9</t>
  </si>
  <si>
    <t>2030年までに、有害化学物質、並びに大気、水質及び土壌の汚染による死亡及び疾病の件数を大幅に減少させる。</t>
  </si>
  <si>
    <t>3.a</t>
  </si>
  <si>
    <t>全ての国々において、たばこの規制に関する世界保健機関枠組条約の実施を適宜強化する。</t>
  </si>
  <si>
    <t>3.b</t>
  </si>
  <si>
    <t>主に開発途上国に影響を及ぼす感染性及び非感染性疾患のワクチン及び医薬品の研究開発を支援する。また、知的所有権の貿易関連の側面に関する協定（TRIPS協定）及び公衆の健康に関するドーハ宣言に従い、安価な必須医薬品及びワクチンへのアクセスを提供する。同宣言は公衆衛生保護及び、特に全ての人々への医薬品のアクセス提供にかかわる「知的所有権の貿易関連の側面に関する協定（TRIPS協定）」の柔軟性に関する規定を最大限に行使する開発途上国の権利を確約したものである。</t>
  </si>
  <si>
    <t>3.c</t>
  </si>
  <si>
    <t>開発途上国、特に後発開発途上国及び小島嶼開発途上国において保健財政及び保健人材の採用、能力開発・訓練及び定着を大幅に拡大させる。</t>
  </si>
  <si>
    <t>3.d</t>
  </si>
  <si>
    <t>全ての国々、特に開発途上国の国家・世界規模な健康危険因子の早期警告、危険因子緩和及び危険因子管理のための能力を強化する。</t>
  </si>
  <si>
    <t>04</t>
  </si>
  <si>
    <t>「質の高い教育をみんなに」</t>
  </si>
  <si>
    <t>4.1</t>
  </si>
  <si>
    <t>2030年までに、全ての子供が男女の区別なく、適切かつ効果的な学習成果をもたらす、無償かつ公正で質の高い初等教育及び中等教育を修了できるようにする。</t>
  </si>
  <si>
    <t>4.2</t>
  </si>
  <si>
    <t>2030年までに、全ての子供が男女の区別なく、質の高い乳幼児の発達・ケア及び就学前教育にアクセスすることにより、初等教育を受ける準備が整うようにする。</t>
  </si>
  <si>
    <t>4.3</t>
  </si>
  <si>
    <t>2030年までに、全ての人々が男女の区別なく、手の届く質の高い技術教育・職業教育及び大学を含む高等教育への平等なアクセスを得られるようにする。</t>
  </si>
  <si>
    <t>4.4</t>
  </si>
  <si>
    <t>4.5</t>
  </si>
  <si>
    <t>2030年までに、教育におけるジェンダー格差を無くし、障害者、先住民及び脆弱な立場にある子供など、脆弱層があらゆるレベルの教育や職業訓練に平等にアクセスできるようにする。</t>
  </si>
  <si>
    <t>4.6</t>
  </si>
  <si>
    <t>2030年までに、全ての若者及び大多数（男女ともに）の成人が、読み書き能力及び基本的計算能力を身に付けられるようにする。</t>
  </si>
  <si>
    <t>4.7</t>
  </si>
  <si>
    <t>2030年までに、持続可能な開発のための教育及び持続可能なライフスタイル、人権、男女の平等、平和及び非暴力的文化の推進、グローバル・シチズンシップ、文化多様性と文化の持続可能な開発への貢献の理解の教育を通して、全ての学習者が、持続可能な開発を促進するために必要な知識及び技能を習得できるようにする。</t>
  </si>
  <si>
    <t>4.a</t>
  </si>
  <si>
    <t>子供、障害及びジェンダーに配慮した教育施設を構築・改良し、全ての人々に安全で非暴力的、包摂的、効果的な学習環境を提供できるようにする。</t>
  </si>
  <si>
    <t>4.b</t>
  </si>
  <si>
    <t>2020年までに、開発途上国、特に後発開発途上国及び小島嶼開発途上国、並びにアフリカ諸国を対象とした、職業訓練、情報通信技術（ICT）、技術・工学・科学プログラムなど、先進国及びその他の開発途上国における高等教育の奨学金の件数を全世界で大幅に増加させる。</t>
  </si>
  <si>
    <t>4.c</t>
  </si>
  <si>
    <t>2030年までに、開発途上国、特に後発開発途上国及び小島嶼開発途上国における教員研修のための国際協力などを通じて、質の高い教員の数を大幅に増加させる。</t>
  </si>
  <si>
    <t>05</t>
  </si>
  <si>
    <t>「ジェンダー平等を実現しよう」</t>
  </si>
  <si>
    <t>5.1</t>
  </si>
  <si>
    <t>あらゆる場所における全ての女性及び女児に対するあらゆる形態の差別を撤廃する。</t>
  </si>
  <si>
    <t>5.2</t>
  </si>
  <si>
    <t>人身売買や性的、その他の種類の搾取など、全ての女性及び女児に対する、公共・私的空間におけるあらゆる形態の暴力を排除する。</t>
  </si>
  <si>
    <t>5.3</t>
  </si>
  <si>
    <t>未成年者の結婚、早期結婚、強制結婚及び女性器切除など、あらゆる有害な慣行を撤廃する。</t>
  </si>
  <si>
    <t>5.4</t>
  </si>
  <si>
    <t>公共のサービス、インフラ及び社会保障政策の提供、並びに各国の状況に応じた世帯・家族内における責任分担を通じて、無報酬の育児・介護や家事労働を認識・評価する。</t>
  </si>
  <si>
    <t>5.5</t>
  </si>
  <si>
    <t>政治、経済、公共分野でのあらゆるレベルの意思決定において、完全かつ効果的な女性の参画及び平等なリーダーシップの機会を確保する。</t>
  </si>
  <si>
    <t>5.6</t>
  </si>
  <si>
    <t>国際人口・開発会議（ICPD）の行動計画及び北京行動綱領、並びにこれらの検証会議の成果文書に従い、性と生殖に関する健康及び権利への普遍的アクセスを確保する。</t>
  </si>
  <si>
    <t>5.a</t>
  </si>
  <si>
    <t>女性に対し、経済的資源に対する同等の権利、並びに各国法に従い、オーナーシップ及び土地その他の財産、金融サービス、相続財産、天然資源に対するアクセスを与えるための改革に着手する。</t>
  </si>
  <si>
    <t>5.b</t>
  </si>
  <si>
    <t>女性の能力強化促進のため、ICTをはじめとする実現技術の活用を強化する。</t>
  </si>
  <si>
    <t>5.c</t>
  </si>
  <si>
    <t>ジェンダー平等の促進、並びに全ての女性及び女子のあらゆるレベルでの能力強化のための適正な政策及び拘束力のある法規を導入・強化する。</t>
  </si>
  <si>
    <t>06</t>
  </si>
  <si>
    <t>「安全な水とトイレを世界中に」</t>
  </si>
  <si>
    <t>6.1</t>
  </si>
  <si>
    <t>2030年までに、全ての人々の、安全で安価な飲料水の普遍的かつ衡平なアクセスを達成する。</t>
  </si>
  <si>
    <t>6.2</t>
  </si>
  <si>
    <t>2030年までに、全ての人々の、適切かつ平等な下水施設・衛生施設へのアクセスを達成し、野外での排泄をなくす。女性及び女児、並びに脆弱な立場にある人々のニーズに特に注意を払う。</t>
  </si>
  <si>
    <t>6.3</t>
  </si>
  <si>
    <t>2030年までに、汚染の減少、投棄の廃絶と有害な化学物・物質の放出の最小化、未処理の排水の割合半減及び再生利用と安全な再利用の世界的規模で大幅に増加させることにより、水質を改善する。</t>
  </si>
  <si>
    <t>6.4</t>
  </si>
  <si>
    <t>2030年までに、全セクターにおいて水利用の効率を大幅に改善し、淡水の持続可能な採取及び供給を確保し水不足に対処するとともに、水不足に悩む人々の数を大幅に減少させる。</t>
  </si>
  <si>
    <t>6.5</t>
  </si>
  <si>
    <t>2030年までに、国境を越えた適切な協力を含む、あらゆるレベルでの統合水資源管理を実施する。</t>
  </si>
  <si>
    <t>6.6</t>
  </si>
  <si>
    <t>2020年までに、山地、森林、湿地、河川、帯水層、湖沼を含む水に関連する生態系の保護・回復を行う。</t>
  </si>
  <si>
    <t>6.a</t>
  </si>
  <si>
    <t>2030年までに、集水、海水淡水化、水の効率的利用、排水処理、リサイクル・再利用技術を含む開発途上国における水と衛生分野での活動と計画を対象とした国際協力と能力構築支援を拡大する。</t>
  </si>
  <si>
    <t>6.b</t>
  </si>
  <si>
    <t>水と衛生に関わる分野の管理向上における地域コミュニティの参加を支援・強化する。</t>
  </si>
  <si>
    <t>07</t>
  </si>
  <si>
    <t>「エネルギーをみんなにそしてクリーンに」</t>
  </si>
  <si>
    <t>7.1</t>
  </si>
  <si>
    <t>2030年までに、安価かつ信頼できる現代的エネルギーサービスへの普遍的アクセスを確保する。</t>
  </si>
  <si>
    <t>7.2</t>
  </si>
  <si>
    <t>2030年までに、世界のエネルギーミックスにおける再生可能エネルギーの割合を大幅に拡大させる。</t>
  </si>
  <si>
    <t>7.3</t>
  </si>
  <si>
    <t>2030年までに、世界全体のエネルギー効率の改善率を倍増させる。</t>
  </si>
  <si>
    <t>7.a</t>
  </si>
  <si>
    <t>2030年までに、再生可能エネルギー、エネルギー効率及び先進的かつ環境負荷の低い化石燃料技術などのクリーンエネルギーの研究及び技術へのアクセスを促進するための国際協力を強化し、エネルギー関連インフラとクリーンエネルギー技術への投資を促進する。</t>
  </si>
  <si>
    <t>7.b</t>
  </si>
  <si>
    <t>2030年までに、各々の支援プログラムに沿って開発途上国、特に後発開発途上国及び小島嶼開発途上国、内陸開発途上国の全ての人々に現代的で持続可能なエネルギーサービスを供給できるよう、インフラ拡大と技術向上を行う。</t>
  </si>
  <si>
    <t>08</t>
  </si>
  <si>
    <t>「働きがいも経済成長も」</t>
  </si>
  <si>
    <t>8.1</t>
  </si>
  <si>
    <t>各国の状況に応じて、一人当たり経済成長率を持続させる。特に後発開発途上国は少なくとも年率７%の成長率を保つ。</t>
  </si>
  <si>
    <t>8.2</t>
  </si>
  <si>
    <t>高付加価値セクターや労働集約型セクターに重点を置くことなどにより、多様化、技術向上及びイノベーションを通じた高いレベルの経済生産性を達成する。</t>
  </si>
  <si>
    <t>8.3</t>
  </si>
  <si>
    <t>8.4</t>
  </si>
  <si>
    <t>2030年までに、世界の消費と生産における資源効率を漸進的に改善させ、先進国主導の下、持続可能な消費と生産に関する10年計画枠組みに従い、経済成長と環境悪化の分断を図る。</t>
  </si>
  <si>
    <t>8.5</t>
  </si>
  <si>
    <t>8.6</t>
  </si>
  <si>
    <t>2020年までに、就労、就学及び職業訓練のいずれも行っていない若者の割合を大幅に減らす。</t>
  </si>
  <si>
    <t>8.7</t>
  </si>
  <si>
    <t>強制労働を根絶し、現代の奴隷制、人身売買を終らせるための緊急かつ効果的な措置の実施、最悪な形態の児童労働の禁止及び撲滅を確保する。2025年までに児童兵士の募集と使用を含むあらゆる形態の児童労働を撲滅する。</t>
  </si>
  <si>
    <t>8.8</t>
  </si>
  <si>
    <t>移住労働者、特に女性の移住労働者や不安定な雇用状態にある労働者など、全ての労働者の権利を保護し、安全・安心な労働環境を促進する。</t>
  </si>
  <si>
    <t>8.9</t>
  </si>
  <si>
    <t>2030年までに、雇用創出、地方の文化振興・産品販促につながる持続可能な観光業を促進するための政策を立案し実施する。</t>
  </si>
  <si>
    <t>8.10</t>
  </si>
  <si>
    <t>国内の金融機関の能力を強化し、全ての人々の銀行取引、保険及び金融サービスへのアクセスを促進・拡大する。</t>
  </si>
  <si>
    <t>8.a</t>
  </si>
  <si>
    <t>後発開発途上国への貿易関連技術支援のための拡大統合フレームワーク（EIF）などを通じた支援を含む、開発途上国、特に後発開発途上国に対する貿易のための援助を拡大する。</t>
  </si>
  <si>
    <t>8.b</t>
  </si>
  <si>
    <t>2020年までに、若年雇用のための世界的戦略及び国際労働機関（ILO）の仕事に関する世界協定の実施を展開・運用化する。</t>
  </si>
  <si>
    <t>09</t>
  </si>
  <si>
    <t>「産業と技術革新の基盤をつくろう」</t>
  </si>
  <si>
    <t>9.1</t>
  </si>
  <si>
    <t>全ての人々に安価で公平なアクセスに重点を置いた経済発展と人間の福祉を支援するために、地域・越境インフラを含む質の高い、信頼でき、持続可能かつ強靱（レジリエント）なインフラを開発する。</t>
  </si>
  <si>
    <t>9.2</t>
  </si>
  <si>
    <t>包摂的かつ持続可能な産業化を促進し、2030年までに各国の状況に応じて雇用及びGDPに占める産業セクターの割合を大幅に増加させる。後発開発途上国については同割合を倍増させる。</t>
  </si>
  <si>
    <t>9.3</t>
  </si>
  <si>
    <t>特に開発途上国における小規模の製造業その他の企業の、安価な資金貸付などの金融サービスやバリューチェーン及び市場への統合へのアクセスを拡大する。</t>
  </si>
  <si>
    <t>9.4</t>
  </si>
  <si>
    <t>2030年までに、資源利用効率の向上とクリーン技術及び環境に配慮した技術・産業プロセスの導入拡大を通じたインフラ改良や産業改善により、持続可能性を向上させる。全ての国々は各国の能力に応じた取組を行う。</t>
  </si>
  <si>
    <t>9.5</t>
  </si>
  <si>
    <t>2030年までにイノベーションを促進させることや100万人当たりの研究開発従事者数を大幅に増加させ、また官民研究開発の支出を拡大させるなど、開発途上国をはじめとする全ての国々の産業セクターにおける科学研究を促進し、技術能力を向上させる。</t>
  </si>
  <si>
    <t>9.a</t>
  </si>
  <si>
    <t>アフリカ諸国、後発開発途上国、内陸開発途上国及び小島嶼開発途上国への金融・テクノロジー・技術の支援強化を通じて、開発途上国における持続可能かつ強靱（レジリエント）なインフラ開発を促進する。</t>
  </si>
  <si>
    <t>9.b</t>
  </si>
  <si>
    <t>産業の多様化や商品への付加価値創造などに資する政策環境の確保などを通じて、開発途上国の国内における技術開発、研究及びイノベーションを支援する。</t>
  </si>
  <si>
    <t>9.c</t>
  </si>
  <si>
    <t>後発開発途上国において情報通信技術へのアクセスを大幅に向上させ、2020年までに普遍的かつ安価なインターネットアクセスを提供できるよう図る。</t>
  </si>
  <si>
    <t>10</t>
  </si>
  <si>
    <t>「人や国の不平等をなくそう」</t>
  </si>
  <si>
    <t>10.1</t>
  </si>
  <si>
    <t>2030年までに、各国の所得下位40%の所得成長率について、国内平均を上回る数値を漸進的に達成し、持続させる。</t>
  </si>
  <si>
    <t>10.2</t>
  </si>
  <si>
    <t>2030年までに、年齢、性別、障害、人種、民族、出自、宗教、あるいは経済的地位その他の状況に関わりなく、全ての人々の能力強化及び社会的、経済的及び政治的な包含を促進する。</t>
  </si>
  <si>
    <t>10.3</t>
  </si>
  <si>
    <t>差別的な法律、政策及び慣行の撤廃、並びに適切な関連法規、政策、行動の促進などを通じて、機会均等を確保し、成果の不平等を是正する。</t>
  </si>
  <si>
    <t>10.4</t>
  </si>
  <si>
    <t>税制、賃金、社会保障政策をはじめとする政策を導入し、平等の拡大を漸進的に達成する。</t>
  </si>
  <si>
    <t>10.5</t>
  </si>
  <si>
    <t>世界金融市場と金融機関に対する規制とモニタリングを改善し、こうした規制の実施を強化する。</t>
  </si>
  <si>
    <t>10.6</t>
  </si>
  <si>
    <t>地球規模の国際経済・金融制度の意思決定における開発途上国の参加や発言力を拡大させることにより、より効果的で信用力があり、説明責任のある正当な制度を実現する。</t>
  </si>
  <si>
    <t>10.7</t>
  </si>
  <si>
    <t>計画に基づき良く管理された移民政策の実施などを通じて、秩序のとれた、安全で規則的かつ責任ある移住や流動性を促進する。</t>
  </si>
  <si>
    <t>10.a</t>
  </si>
  <si>
    <t>世界貿易機関（WTO）協定に従い、開発途上国、特に後発開発途上国に対する特別かつ異なる待遇の原則を実施する。</t>
  </si>
  <si>
    <t>10.b</t>
  </si>
  <si>
    <t>各国の国家計画やプログラムに従って、後発開発途上国、アフリカ諸国、小島嶼開発途上国及び内陸開発途上国を始めとする、ニーズが最も大きい国々への、政府開発援助（ODA）及び海外直接投資を含む資金の流入を促進する。</t>
  </si>
  <si>
    <t>10.c</t>
  </si>
  <si>
    <t>2030年までに、移住労働者による送金コストを３%未満に引き下げ、コストが5%を越える送金経路を撤廃する。</t>
  </si>
  <si>
    <t>11</t>
  </si>
  <si>
    <t>「住み続けられるまちづくりを」</t>
  </si>
  <si>
    <t>11.1</t>
  </si>
  <si>
    <t>2030年までに、全ての人々の、適切、安全かつ安価な住宅及び基本的サービスへのアクセスを確保し、スラムを改善する。</t>
  </si>
  <si>
    <t>11.2</t>
  </si>
  <si>
    <t>2030年までに、脆弱な立場にある人々、女性、子供、障害者及び高齢者のニーズに特に配慮し、公共交通機関の拡大などを通じた交通の安全性改善により、全ての人々に、安全かつ安価で容易に利用できる、持続可能な輸送システムへのアクセスを提供する。</t>
  </si>
  <si>
    <t>11.3</t>
  </si>
  <si>
    <t>2030年までに、包摂的かつ持続可能な都市化を促進し、全ての国々の参加型、包摂的かつ持続可能な人間居住計画・管理の能力を強化する。</t>
  </si>
  <si>
    <t>11.4</t>
  </si>
  <si>
    <t>世界の文化遺産及び自然遺産の保護・保全の努力を強化する。</t>
  </si>
  <si>
    <t>11.5</t>
  </si>
  <si>
    <t>2030年までに、貧困層及び脆弱な立場にある人々の保護に焦点をあてながら、水関連災害などの災害による死者や被災者数を大幅に削減し、世界の国内総生産比で直接的経済損失を大幅に減らす。</t>
  </si>
  <si>
    <t>11.6</t>
  </si>
  <si>
    <t>2030年までに、大気の質及び一般並びにその他の廃棄物の管理に特別な注意を払うことによるものを含め、都市の一人当たりの環境上の悪影響を軽減する。</t>
  </si>
  <si>
    <t>11.7</t>
  </si>
  <si>
    <t>2030年までに、女性、子供、高齢者及び障害者を含め、人々に安全で包摂的かつ利用が容易な緑地や公共スペースへの普遍的アクセスを提供する。</t>
  </si>
  <si>
    <t>11.a</t>
  </si>
  <si>
    <t>各国・地域規模の開発計画の強化を通じて、経済、社会、環境面における都市部、都市周辺部及び農村部間の良好なつながりを支援する。</t>
  </si>
  <si>
    <t>11.b</t>
  </si>
  <si>
    <t>2020年までに、包含、資源効率、気候変動の緩和と適応、災害に対する強靱さ（レジリエンス）を目指す総合的政策及び計画を導入・実施した都市及び人間居住地の件数を大幅に増加させ、仙台防災枠組2015-2030に沿って、あらゆるレベルでの総合的な災害リスク管理の策定と実施を行う。</t>
  </si>
  <si>
    <t>11.c</t>
  </si>
  <si>
    <t>財政的及び技術的な支援などを通じて、後発開発途上国における現地の資材を用いた、持続可能かつ強靱（レジリエント）な建造物の整備を支援する。</t>
  </si>
  <si>
    <t>12</t>
  </si>
  <si>
    <t>「つくる責任つかう責任」</t>
  </si>
  <si>
    <t>12.1</t>
  </si>
  <si>
    <t>開発途上国の開発状況や能力を勘案しつつ、持続可能な消費と生産に関する10年計画枠組み（10YFP）を実施し、先進国主導の下、全ての国々が対策を講じる。</t>
  </si>
  <si>
    <t>12.2</t>
  </si>
  <si>
    <t>2030年までに天然資源の持続可能な管理及び効率的な利用を達成する。</t>
  </si>
  <si>
    <t>12.3</t>
  </si>
  <si>
    <t>2030年までに小売・消費レベルにおける世界全体の一人当たりの食料の廃棄を半減させ、収穫後損失などの生産・サプライチェーンにおける食品ロスを減少させる。</t>
  </si>
  <si>
    <t>12.4</t>
  </si>
  <si>
    <t>2020年までに、合意された国際的な枠組みに従い、製品ライフサイクルを通じ、環境上適正な化学物質や全ての廃棄物の管理を実現し、人の健康や環境への悪影響を最小化するため、化学物質や廃棄物の大気、水、土壌への放出を大幅に削減する。</t>
  </si>
  <si>
    <t>12.5</t>
  </si>
  <si>
    <t>2030年までに、廃棄物の発生防止、削減、再生利用及び再利用により、廃棄物の発生を大幅に削減する。</t>
  </si>
  <si>
    <t>12.6</t>
  </si>
  <si>
    <t>特に大企業や多国籍企業などの企業に対し、持続可能な取り組みを導入し、持続可能性に関する情報を定期報告に盛り込むよう奨励する。</t>
  </si>
  <si>
    <t>12.7</t>
  </si>
  <si>
    <t>国内の政策や優先事項に従って持続可能な公共調達の慣行を促進する。</t>
  </si>
  <si>
    <t>12.8</t>
  </si>
  <si>
    <t>2030年までに、人々があらゆる場所において、持続可能な開発及び自然と調和したライフスタイルに関する情報と意識を持つようにする。</t>
  </si>
  <si>
    <t>12.a</t>
  </si>
  <si>
    <t>開発途上国に対し、より持続可能な消費・生産形態の促進のための科学的・技術的能力の強化を支援する。</t>
  </si>
  <si>
    <t>12.b</t>
  </si>
  <si>
    <t>雇用創出、地方の文化振興・産品販促につながる持続可能な観光業に対して持続可能な開発がもたらす影響を測定する手法を開発・導入する。</t>
  </si>
  <si>
    <t>12.c</t>
  </si>
  <si>
    <t>開発途上国の特別なニーズや状況を十分考慮し、貧困層やコミュニティを保護する形で開発に関する悪影響を最小限に留めつつ、税制改正や、有害な補助金が存在する場合はその環境への影響を考慮してその段階的廃止などを通じ、各国の状況に応じて、市場のひずみを除去することで、浪費的な消費を奨励する、化石燃料に対する非効率な補助金を合理化する。</t>
  </si>
  <si>
    <t>13</t>
  </si>
  <si>
    <t>「気候変動に具体的な対策を」</t>
  </si>
  <si>
    <t>13.1</t>
  </si>
  <si>
    <t>全ての国々において、気候関連災害や自然災害に対する強靱性（レジリエンス）及び適応の能力を強化する。</t>
  </si>
  <si>
    <t>13.2</t>
  </si>
  <si>
    <t>気候変動対策を国別の政策、戦略及び計画に盛り込む。</t>
  </si>
  <si>
    <t>13.3</t>
  </si>
  <si>
    <t>気候変動の緩和、適応、影響軽減及び早期警戒に関する教育、啓発、人的能力及び制度機能を改善する。</t>
  </si>
  <si>
    <t>13.a</t>
  </si>
  <si>
    <t>重要な緩和行動の実施とその実施における透明性確保に関する開発途上国のニーズに対応するため、2020年までにあらゆる供給源から年間1,000億ドルを共同で動員するという、UNFCCCの先進締約国によるコミットメントを実施するとともに、可能な限り速やかに資本を投入して緑の気候基金を本格始動させる。</t>
  </si>
  <si>
    <t>13.b</t>
  </si>
  <si>
    <t>後発開発途上国及び小島嶼開発途上国において、女性や青年、地方及び社会的に疎外されたコミュニティに焦点を当てることを含め、気候変動関連の効果的な計画策定と管理のための能力を向上するメカニズムを推進する。</t>
  </si>
  <si>
    <t>14</t>
  </si>
  <si>
    <t>「海の豊かさを守ろう」</t>
  </si>
  <si>
    <t>14.1</t>
  </si>
  <si>
    <t>2025年までに、海洋ごみや富栄養化を含む、特に陸上活動による汚染など、あらゆる種類の海洋汚染を防止し、大幅に削減する。</t>
  </si>
  <si>
    <t>14.2</t>
  </si>
  <si>
    <t>2020年までに、海洋及び沿岸の生態系に関する重大な悪影響を回避するため、強靱性（レジリエンス）の強化などによる持続的な管理と保護を行い、健全で生産的な海洋を実現するため、海洋及び沿岸の生態系の回復のための取組を行う。</t>
  </si>
  <si>
    <t>14.3</t>
  </si>
  <si>
    <t>あらゆるレベルでの科学的協力の促進などを通じて、海洋酸性化の影響を最小限化し、対処する。</t>
  </si>
  <si>
    <t>14.4</t>
  </si>
  <si>
    <t>水産資源を、実現可能な最短期間で少なくとも各資源の生物学的特性によって定められる最大持続生産量のレベルまで回復させるため、2020年までに、漁獲を効果的に規制し、過剰漁業や違法・無報告・無規制（IUU）漁業及び破壊的な漁業慣行を終了し、科学的な管理計画を実施する。</t>
  </si>
  <si>
    <t>14.5</t>
  </si>
  <si>
    <t>2020年までに、国内法及び国際法に則り、最大限入手可能な科学情報に基づいて、少なくとも沿岸域及び海域の10パーセントを保全する。</t>
  </si>
  <si>
    <t>14.6</t>
  </si>
  <si>
    <t>開発途上国及び後発開発途上国に対する適切かつ効果的な、特別かつ異なる待遇が、世界貿易機関（WTO）漁業補助金交渉の不可分の要素であるべきことを認識した上で、2020年までに、過剰漁獲能力や過剰漁獲につながる漁業補助金を禁止し、違法・無報告・無規制（IUU）漁業につながる補助金を撤廃し、同様の新たな補助金の導入を抑制する。</t>
  </si>
  <si>
    <t>14.7</t>
  </si>
  <si>
    <t>2030年までに、漁業、水産養殖及び観光の持続可能な管理などを通じ、小島嶼開発途上国及び後発開発途上国の海洋資源の持続的な利用による経済的便益を増大させる。</t>
  </si>
  <si>
    <t>14.a</t>
  </si>
  <si>
    <t>海洋の健全性の改善と、開発途上国、特に小島嶼開発途上国および後発開発途上国の開発における海洋生物多様性の寄与向上のために、海洋技術の移転に関するユネスコ政府間海洋学委員会の基準・ガイドラインを勘案しつつ、科学的知識の増進、研究能力の向上、及び海洋技術の移転を行う。</t>
  </si>
  <si>
    <t>14.b</t>
  </si>
  <si>
    <t>小規模・沿岸零細漁業者に対し、海洋資源及び市場へのアクセスを提供する。</t>
  </si>
  <si>
    <t>14.c</t>
  </si>
  <si>
    <t>「我々の求める未来」のパラ158において想起されるとおり、海洋及び海洋資源の保全及び持続可能な利用のための法的枠組みを規定する海洋法に関する国際連合条約（UNCLOS）に反映されている国際法を実施することにより、海洋及び海洋資源の保全及び持続可能な利用を強化する。</t>
  </si>
  <si>
    <t>15</t>
  </si>
  <si>
    <t>「陸の豊かさも守ろう」</t>
  </si>
  <si>
    <t>15.1</t>
  </si>
  <si>
    <t>2020年までに、国際協定の下での義務に則って、森林、湿地、山地及び乾燥地をはじめとする陸域生態系と内陸淡水生態系及びそれらのサービスの保全、回復及び持続可能な利用を確保する。</t>
  </si>
  <si>
    <t>15.2</t>
  </si>
  <si>
    <t>2020年までに、あらゆる種類の森林の持続可能な経営の実施を促進し、森林減少を阻止し、劣化した森林を回復し、世界全体で新規植林及び再植林を大幅に増加させる。</t>
  </si>
  <si>
    <t>15.3</t>
  </si>
  <si>
    <t>2030年までに、砂漠化に対処し、砂漠化、干ばつ及び洪水の影響を受けた土地などの劣化した土地と土壌を回復し、土地劣化に荷担しない世界の達成に尽力する。</t>
  </si>
  <si>
    <t>15.4</t>
  </si>
  <si>
    <t>2030年までに持続可能な開発に不可欠な便益をもたらす山地生態系の能力を強化するため、生物多様性を含む山地生態系の保全を確実に行う。</t>
  </si>
  <si>
    <t>15.5</t>
  </si>
  <si>
    <t>自然生息地の劣化を抑制し、生物多様性の損失を阻止し、2020年までに絶滅危惧種を保護し、また絶滅防止するための緊急かつ意味のある対策を講じる。</t>
  </si>
  <si>
    <t>15.6</t>
  </si>
  <si>
    <t>国際合意に基づき、遺伝資源の利用から生ずる利益の公正かつ衡平な配分を推進するとともに、遺伝資源への適切なアクセスを推進する。</t>
  </si>
  <si>
    <t>15.7</t>
  </si>
  <si>
    <t>保護の対象となっている動植物種の密猟及び違法取引を撲滅するための緊急対策を講じるとともに、違法な野生生物製品の需要と供給の両面に対処する。</t>
  </si>
  <si>
    <t>15.8</t>
  </si>
  <si>
    <t>2020年までに、外来種の侵入を防止するとともに、これらの種による陸域・海洋生態系への影響を大幅に減少させるための対策を導入し、さらに優先種の駆除または根絶を行う。</t>
  </si>
  <si>
    <t>15.9</t>
  </si>
  <si>
    <t>2020年までに、生態系と生物多様性の価値を、国や地方の計画策定、開発プロセス及び貧困削減のための戦略及び会計に組み込む。</t>
  </si>
  <si>
    <t>15.a</t>
  </si>
  <si>
    <t>生物多様性と生態系の保全と持続的な利用のために、あらゆる資金源からの資金の動員及び大幅な増額を行う。</t>
  </si>
  <si>
    <t>15.b</t>
  </si>
  <si>
    <t>保全や再植林を含む持続可能な森林経営を推進するため、あらゆるレベルのあらゆる供給源から、持続可能な森林経営のための資金の調達と開発途上国への十分なインセンティブ付与のための相当量の資源を動員する。</t>
  </si>
  <si>
    <t>15.c</t>
  </si>
  <si>
    <t>持続的な生計機会を追求するために地域コミュニティの能力向上を図る等、保護種の密猟及び違法な取引に対処するための努力に対する世界的な支援を強化する。</t>
  </si>
  <si>
    <t>16</t>
  </si>
  <si>
    <t>「平和と公正をすべての人に」</t>
  </si>
  <si>
    <t>16.1</t>
  </si>
  <si>
    <t>あらゆる場所において、全ての形態の暴力及び暴力に関連する死亡率を大幅に減少させる。</t>
  </si>
  <si>
    <t>16.2</t>
  </si>
  <si>
    <t>子供に対する虐待、搾取、取引及びあらゆる形態の暴力及び拷問を撲滅する。</t>
  </si>
  <si>
    <t>16.3</t>
  </si>
  <si>
    <t>国家及び国際的なレベルでの法の支配を促進し、全ての人々に司法への平等なアクセスを提供する。</t>
  </si>
  <si>
    <t>16.4</t>
  </si>
  <si>
    <t>2030年までに、違法な資金及び武器の取引を大幅に減少させ、奪われた財産の回復及び返還を強化し、あらゆる形態の組織犯罪を根絶する。</t>
  </si>
  <si>
    <t>16.5</t>
  </si>
  <si>
    <t>あらゆる形態の汚職や贈賄を大幅に減少させる。</t>
  </si>
  <si>
    <t>16.6</t>
  </si>
  <si>
    <t>あらゆるレベルにおいて、有効で説明責任のある透明性の高い公共機関を発展させる。</t>
  </si>
  <si>
    <t>16.7</t>
  </si>
  <si>
    <t>あらゆるレベルにおいて、対応的、包摂的、参加型及び代表的な意思決定を確保する。</t>
  </si>
  <si>
    <t>16.8</t>
  </si>
  <si>
    <t>グローバル・ガバナンス機関への開発途上国の参加を拡大・強化する。</t>
  </si>
  <si>
    <t>16.9</t>
  </si>
  <si>
    <t>2030年までに、全ての人々に出生登録を含む法的な身分証明を提供する。</t>
  </si>
  <si>
    <t>16.10</t>
  </si>
  <si>
    <t>国内法規及び国際協定に従い、情報への公共アクセスを確保し、基本的自由を保障する。</t>
  </si>
  <si>
    <t>16.a</t>
  </si>
  <si>
    <t>特に開発途上国において、暴力の防止とテロリズム・犯罪の撲滅に関するあらゆるレベルでの能力構築のため、国際協力などを通じて関連国家機関を強化する。</t>
  </si>
  <si>
    <t>16.b</t>
  </si>
  <si>
    <t>持続可能な開発のための非差別的な法規及び政策を推進し、実施する。</t>
  </si>
  <si>
    <t>17</t>
  </si>
  <si>
    <t>「パートナーシップで目標を達成しよう」</t>
  </si>
  <si>
    <t>17.1</t>
  </si>
  <si>
    <t>課税及び徴税能力の向上のため、開発途上国への国際的な支援なども通じて、国内資源の動員を強化する。</t>
  </si>
  <si>
    <t>17.2</t>
  </si>
  <si>
    <t>先進国は、開発途上国に対するODAをGNI比0.7%に、後発開発途上国に対するODAをGNI比0.15～0.20%にするという目標を達成するとの多くの国によるコミットメントを含むODAに係るコミットメントを完全に実施する。ODA供与国が、少なくともGNI比0.20%のODAを後発開発途上国に供与するという目標の設定を検討することを奨励する。</t>
  </si>
  <si>
    <t>17.3</t>
  </si>
  <si>
    <t>複数の財源から、開発途上国のための追加的資金源を動員する。</t>
  </si>
  <si>
    <t>17.4</t>
  </si>
  <si>
    <t>必要に応じた負債による資金調達、債務救済及び債務再編の促進を目的とした協調的な政策により、開発途上国の長期的な債務の持続可能性の実現を支援し、重債務貧困国（HIPC）の対外債務への対応により債務リスクを軽減する。</t>
  </si>
  <si>
    <t>17.5</t>
  </si>
  <si>
    <t>後発開発途上国のための投資促進枠組みを導入及び実施する。</t>
  </si>
  <si>
    <t>17.6</t>
  </si>
  <si>
    <t>科学技術イノベーション（STI）及びこれらへのアクセスに関する南北協力、南南協力及び地域的・国際的な三角協力を向上させる。また、国連レベルをはじめとする既存のメカニズム間の調整改善や、全世界的な技術促進メカニズムなどを通じて、相互に合意した条件において知識共有を進める。</t>
  </si>
  <si>
    <t>17.7</t>
  </si>
  <si>
    <t>開発途上国に対し、譲許的・特恵的条件などの相互に合意した有利な条件の下で、環境に配慮した技術の開発、移転、普及及び拡散を促進する。</t>
  </si>
  <si>
    <t>17.8</t>
  </si>
  <si>
    <t>2017年までに、後発開発途上国のための技術バンク及び科学技術イノベーション能力構築メカニズムを完全運用させ、情報通信技術（ICT）をはじめとする実現技術の利用を強化する。</t>
  </si>
  <si>
    <t>17.9</t>
  </si>
  <si>
    <t>全ての持続可能な開発目標を実施するための国家計画を支援するべく、南北協力、南南協力及び三角協力などを通じて、開発途上国における効果的かつ的をしぼった能力構築の実施に対する国際的な支援を強化する。</t>
  </si>
  <si>
    <t>17.10</t>
  </si>
  <si>
    <t>ドーハ・ラウンド（DDA）交渉の受諾を含むWTOの下での普遍的でルールに基づいた、差別的でない、公平な多角的貿易体制を促進する。</t>
  </si>
  <si>
    <t>17.11</t>
  </si>
  <si>
    <t>開発途上国による輸出を大幅に増加させ、特に2020年までに世界の輸出に占める後発開発途上国のシェアを倍増させる。</t>
  </si>
  <si>
    <t>17.12</t>
  </si>
  <si>
    <t>後発開発途上国からの輸入に対する特恵的な原産地規則が透明で簡略的かつ市場アクセスの円滑化に寄与するものとなるようにすることを含む世界貿易機関（WTO）の決定に矛盾しない形で、全ての後発開発途上国に対し、永続的な無税・無枠の市場アクセスを適時実施する。</t>
  </si>
  <si>
    <t>17.13</t>
  </si>
  <si>
    <t>政策協調や政策の首尾一貫性などを通じて、世界的なマクロ経済の安定を促進する。</t>
  </si>
  <si>
    <t>17.14</t>
  </si>
  <si>
    <t>持続可能な開発のための政策の一貫性を強化する。</t>
  </si>
  <si>
    <t>17.15</t>
  </si>
  <si>
    <t>貧困撲滅と持続可能な開発のための政策の確立・実施にあたっては、各国の政策空間及びリーダーシップを尊重する。</t>
  </si>
  <si>
    <t>17.16</t>
  </si>
  <si>
    <t>全ての国々、特に開発途上国での持続可能な開発目標の達成を支援すべく、知識、専門的知見、技術及び資金源を動員、共有するマルチステークホルダー・パートナーシップによって補完しつつ、持続可能な開発のためのグローバル・パートナーシップを強化する。</t>
  </si>
  <si>
    <t>17.17</t>
  </si>
  <si>
    <t>さまざまなパートナーシップの経験や資源戦略を基にした、効果的な公的、官民、市民社会のパートナーシップを奨励・推進する。</t>
  </si>
  <si>
    <t>17.18</t>
  </si>
  <si>
    <t>2020年までに、後発開発途上国及び小島嶼開発途上国を含む開発途上国に対する能力構築支援を強化し、所得、性別、年齢、人種、民族、居住資格、障害、地理的位置及びその他各国事情に関連する特性別の質が高く、タイムリーかつ信頼性のある非集計型データの入手可能性を向上させる。</t>
  </si>
  <si>
    <t>17.19</t>
  </si>
  <si>
    <t>2030年までに、持続可能な開発の進捗状況を測るGDP以外の尺度を開発する既存の取組を更に前進させ、開発途上国における統計に関する能力構築を支援する。</t>
  </si>
  <si>
    <t>「【記入例 】概要と三側面」へ戻る</t>
    <rPh sb="2" eb="4">
      <t>キニュウ</t>
    </rPh>
    <rPh sb="4" eb="5">
      <t>レイ</t>
    </rPh>
    <rPh sb="7" eb="9">
      <t>ガイヨウ</t>
    </rPh>
    <rPh sb="10" eb="11">
      <t>サン</t>
    </rPh>
    <rPh sb="11" eb="13">
      <t>ソクメン</t>
    </rPh>
    <rPh sb="15" eb="16">
      <t>モド</t>
    </rPh>
    <phoneticPr fontId="1"/>
  </si>
  <si>
    <t>プロジェクト
普及計画</t>
    <rPh sb="7" eb="9">
      <t>フキュウ</t>
    </rPh>
    <rPh sb="9" eb="11">
      <t>ケイカク</t>
    </rPh>
    <phoneticPr fontId="1"/>
  </si>
  <si>
    <t>ＦＵＪＩ３Ｓプロジェクトエッグ　普及計画書　概要と三側面</t>
    <rPh sb="22" eb="24">
      <t>ガイヨウ</t>
    </rPh>
    <rPh sb="25" eb="26">
      <t>サン</t>
    </rPh>
    <rPh sb="26" eb="28">
      <t>ソクメン</t>
    </rPh>
    <phoneticPr fontId="1"/>
  </si>
  <si>
    <t>ＦＵＪＩ３Ｓプロジェクトエッグ　普及計画書　事業計画</t>
    <rPh sb="22" eb="24">
      <t>ジギョウ</t>
    </rPh>
    <rPh sb="24" eb="26">
      <t>ケイカク</t>
    </rPh>
    <phoneticPr fontId="1"/>
  </si>
  <si>
    <t>ＦＵＪＩ３Ｓプロジェクトエッグ　普及計画書　収支予算書</t>
    <rPh sb="22" eb="24">
      <t>シュウシ</t>
    </rPh>
    <rPh sb="24" eb="26">
      <t>ヨサン</t>
    </rPh>
    <rPh sb="26" eb="27">
      <t>ショ</t>
    </rPh>
    <phoneticPr fontId="1"/>
  </si>
  <si>
    <t>海の豊かさを守ろう</t>
    <rPh sb="0" eb="1">
      <t>ウミ</t>
    </rPh>
    <rPh sb="2" eb="3">
      <t>ユタ</t>
    </rPh>
    <rPh sb="6" eb="7">
      <t>マモ</t>
    </rPh>
    <phoneticPr fontId="1"/>
  </si>
  <si>
    <t>平和と公正を
全ての人に</t>
    <rPh sb="0" eb="2">
      <t>ヘイワ</t>
    </rPh>
    <rPh sb="3" eb="5">
      <t>コウセイ</t>
    </rPh>
    <rPh sb="7" eb="8">
      <t>スベ</t>
    </rPh>
    <rPh sb="10" eb="11">
      <t>ヒト</t>
    </rPh>
    <phoneticPr fontId="1"/>
  </si>
  <si>
    <t>【地方創生ＳＤＧｓへの貢献度】</t>
  </si>
  <si>
    <t>地域経済影響</t>
    <rPh sb="0" eb="2">
      <t>チイキ</t>
    </rPh>
    <rPh sb="2" eb="4">
      <t>ケイザイ</t>
    </rPh>
    <rPh sb="4" eb="6">
      <t>エイキョウ</t>
    </rPh>
    <phoneticPr fontId="1"/>
  </si>
  <si>
    <t>人口減少対策</t>
    <rPh sb="0" eb="2">
      <t>ジンコウ</t>
    </rPh>
    <rPh sb="2" eb="4">
      <t>ゲンショウ</t>
    </rPh>
    <rPh sb="4" eb="6">
      <t>タイサク</t>
    </rPh>
    <phoneticPr fontId="1"/>
  </si>
  <si>
    <t>【実現性・将来性】</t>
    <rPh sb="1" eb="4">
      <t>ジツゲンセイ</t>
    </rPh>
    <rPh sb="5" eb="8">
      <t>ショウライセイ</t>
    </rPh>
    <phoneticPr fontId="1"/>
  </si>
  <si>
    <t>実現性</t>
  </si>
  <si>
    <t>将来性</t>
    <rPh sb="0" eb="3">
      <t>ショウライセイ</t>
    </rPh>
    <phoneticPr fontId="1"/>
  </si>
  <si>
    <t>【先進性・独自性】</t>
  </si>
  <si>
    <t>先進性・独自性</t>
  </si>
  <si>
    <t>【関与する主体の多様性・規模】</t>
  </si>
  <si>
    <t>多様性</t>
    <rPh sb="0" eb="3">
      <t>タヨウセイ</t>
    </rPh>
    <phoneticPr fontId="1"/>
  </si>
  <si>
    <t>規模</t>
    <rPh sb="0" eb="2">
      <t>キボ</t>
    </rPh>
    <phoneticPr fontId="1"/>
  </si>
  <si>
    <t>自己評価点</t>
    <rPh sb="0" eb="2">
      <t>ジコ</t>
    </rPh>
    <rPh sb="2" eb="4">
      <t>ヒョウカ</t>
    </rPh>
    <rPh sb="4" eb="5">
      <t>テン</t>
    </rPh>
    <phoneticPr fontId="1"/>
  </si>
  <si>
    <t>理由</t>
    <rPh sb="0" eb="2">
      <t>リユウ</t>
    </rPh>
    <phoneticPr fontId="1"/>
  </si>
  <si>
    <t>S</t>
  </si>
  <si>
    <t>S</t>
    <phoneticPr fontId="1"/>
  </si>
  <si>
    <t>A</t>
    <phoneticPr fontId="1"/>
  </si>
  <si>
    <t>B</t>
    <phoneticPr fontId="1"/>
  </si>
  <si>
    <t>C</t>
  </si>
  <si>
    <t>C</t>
    <phoneticPr fontId="1"/>
  </si>
  <si>
    <t>評価項目</t>
    <rPh sb="0" eb="2">
      <t>ヒョウカ</t>
    </rPh>
    <rPh sb="2" eb="4">
      <t>コウモク</t>
    </rPh>
    <phoneticPr fontId="1"/>
  </si>
  <si>
    <t>Ａ</t>
  </si>
  <si>
    <t>Ｂ</t>
  </si>
  <si>
    <t>【参考】採点基準</t>
    <rPh sb="1" eb="3">
      <t>サンコウ</t>
    </rPh>
    <rPh sb="4" eb="6">
      <t>サイテン</t>
    </rPh>
    <rPh sb="6" eb="8">
      <t>キジュン</t>
    </rPh>
    <phoneticPr fontId="1"/>
  </si>
  <si>
    <t>①２０３０年時点において、何らかの形で良い影響が期待できるもの。</t>
    <rPh sb="5" eb="6">
      <t>ネン</t>
    </rPh>
    <rPh sb="6" eb="8">
      <t>ジテン</t>
    </rPh>
    <rPh sb="13" eb="14">
      <t>ナン</t>
    </rPh>
    <rPh sb="17" eb="18">
      <t>カタチ</t>
    </rPh>
    <rPh sb="19" eb="20">
      <t>ヨ</t>
    </rPh>
    <rPh sb="21" eb="23">
      <t>エイキョウ</t>
    </rPh>
    <rPh sb="24" eb="26">
      <t>キタイ</t>
    </rPh>
    <phoneticPr fontId="1"/>
  </si>
  <si>
    <t>①２０３０年時点において、悪影響が残る恐れが大きいもの。</t>
    <rPh sb="5" eb="6">
      <t>ネン</t>
    </rPh>
    <rPh sb="6" eb="8">
      <t>ジテン</t>
    </rPh>
    <rPh sb="13" eb="16">
      <t>アクエイキョウ</t>
    </rPh>
    <rPh sb="17" eb="18">
      <t>ノコ</t>
    </rPh>
    <rPh sb="19" eb="20">
      <t>オソ</t>
    </rPh>
    <rPh sb="22" eb="23">
      <t>オオ</t>
    </rPh>
    <phoneticPr fontId="1"/>
  </si>
  <si>
    <t>S①</t>
    <phoneticPr fontId="1"/>
  </si>
  <si>
    <t>S②</t>
    <phoneticPr fontId="1"/>
  </si>
  <si>
    <t>A①</t>
    <phoneticPr fontId="1"/>
  </si>
  <si>
    <t>A②</t>
    <phoneticPr fontId="1"/>
  </si>
  <si>
    <t>A③</t>
    <phoneticPr fontId="1"/>
  </si>
  <si>
    <t>B①</t>
    <phoneticPr fontId="1"/>
  </si>
  <si>
    <t>B②</t>
    <phoneticPr fontId="1"/>
  </si>
  <si>
    <t>C①</t>
    <phoneticPr fontId="1"/>
  </si>
  <si>
    <t>S③</t>
    <phoneticPr fontId="1"/>
  </si>
  <si>
    <t>S④</t>
    <phoneticPr fontId="1"/>
  </si>
  <si>
    <t>S⑤</t>
    <phoneticPr fontId="1"/>
  </si>
  <si>
    <t>A④</t>
    <phoneticPr fontId="1"/>
  </si>
  <si>
    <t>A⑤</t>
    <phoneticPr fontId="1"/>
  </si>
  <si>
    <t>B③</t>
    <phoneticPr fontId="1"/>
  </si>
  <si>
    <t>B④</t>
    <phoneticPr fontId="1"/>
  </si>
  <si>
    <t>B⑤</t>
    <phoneticPr fontId="1"/>
  </si>
  <si>
    <t>C②</t>
    <phoneticPr fontId="1"/>
  </si>
  <si>
    <t>C③</t>
    <phoneticPr fontId="1"/>
  </si>
  <si>
    <t>C④</t>
    <phoneticPr fontId="1"/>
  </si>
  <si>
    <t>C⑤</t>
    <phoneticPr fontId="1"/>
  </si>
  <si>
    <t>①市外への人口流出を加速する恐れがあり、その影響が本事業により期待される好影響を上回る恐れがあるもの。</t>
  </si>
  <si>
    <t>評価</t>
    <rPh sb="0" eb="2">
      <t>ヒョウカ</t>
    </rPh>
    <phoneticPr fontId="1"/>
  </si>
  <si>
    <t>基準</t>
    <rPh sb="0" eb="2">
      <t>キジュン</t>
    </rPh>
    <phoneticPr fontId="1"/>
  </si>
  <si>
    <t>条件</t>
    <rPh sb="0" eb="2">
      <t>ジョウケン</t>
    </rPh>
    <phoneticPr fontId="1"/>
  </si>
  <si>
    <t>Ｃ評価がないこと</t>
    <rPh sb="1" eb="3">
      <t>ヒョウカ</t>
    </rPh>
    <phoneticPr fontId="1"/>
  </si>
  <si>
    <t>評価点</t>
    <rPh sb="0" eb="2">
      <t>ヒョウカ</t>
    </rPh>
    <rPh sb="2" eb="3">
      <t>テン</t>
    </rPh>
    <phoneticPr fontId="1"/>
  </si>
  <si>
    <t>申請条件</t>
    <rPh sb="0" eb="2">
      <t>シンセイ</t>
    </rPh>
    <rPh sb="2" eb="4">
      <t>ジョウケン</t>
    </rPh>
    <phoneticPr fontId="1"/>
  </si>
  <si>
    <t>①人口減少対策を主たる目的としてないもの。</t>
    <phoneticPr fontId="1"/>
  </si>
  <si>
    <t>①市内全域又は特定の業種（日本標準産業分類中項目程度）の経済活動を著しく委縮させ、その影響が本事業により期待される好影響を上回る恐れがあるもの。</t>
    <phoneticPr fontId="1"/>
  </si>
  <si>
    <t>地域の課題解決</t>
    <rPh sb="0" eb="2">
      <t>チイキ</t>
    </rPh>
    <rPh sb="3" eb="5">
      <t>カダイ</t>
    </rPh>
    <rPh sb="5" eb="7">
      <t>カイケツ</t>
    </rPh>
    <phoneticPr fontId="1"/>
  </si>
  <si>
    <t>①地域の課題を悪化させる恐れがあるもの。</t>
    <rPh sb="1" eb="3">
      <t>チイキ</t>
    </rPh>
    <rPh sb="4" eb="6">
      <t>カダイ</t>
    </rPh>
    <rPh sb="7" eb="9">
      <t>アッカ</t>
    </rPh>
    <rPh sb="12" eb="13">
      <t>オソ</t>
    </rPh>
    <phoneticPr fontId="1"/>
  </si>
  <si>
    <t>①経済効果を主たる目的としていないもの。
②経済的な影響は小さいもの。（ボランティア、啓発等）</t>
    <phoneticPr fontId="1"/>
  </si>
  <si>
    <t>①２０３０年時点において、活動が継続しており、良好な影響が期待できるもの。</t>
    <rPh sb="5" eb="6">
      <t>ネン</t>
    </rPh>
    <rPh sb="6" eb="8">
      <t>ジテン</t>
    </rPh>
    <rPh sb="13" eb="15">
      <t>カツドウ</t>
    </rPh>
    <rPh sb="16" eb="18">
      <t>ケイゾク</t>
    </rPh>
    <rPh sb="23" eb="25">
      <t>リョウコウ</t>
    </rPh>
    <rPh sb="26" eb="28">
      <t>エイキョウ</t>
    </rPh>
    <rPh sb="29" eb="31">
      <t>キタイ</t>
    </rPh>
    <phoneticPr fontId="1"/>
  </si>
  <si>
    <t>①２０３０年時点において、活動が拡大しており、富士市から世界を変える見込みが大きなもの。</t>
    <rPh sb="16" eb="18">
      <t>カクダイ</t>
    </rPh>
    <rPh sb="23" eb="26">
      <t>フジシ</t>
    </rPh>
    <rPh sb="28" eb="30">
      <t>セカイ</t>
    </rPh>
    <rPh sb="31" eb="32">
      <t>カ</t>
    </rPh>
    <rPh sb="34" eb="36">
      <t>ミコ</t>
    </rPh>
    <rPh sb="38" eb="39">
      <t>オオ</t>
    </rPh>
    <phoneticPr fontId="1"/>
  </si>
  <si>
    <t>①富士市行政課題事項にて公表した課題の解決に繋がるもの。
②地区別まちづくり行動計画における地区の課題を解決、又は地区の目標とする将来像の実現に向け、強く影響することが期待できるもの。</t>
    <rPh sb="19" eb="21">
      <t>カイケツ</t>
    </rPh>
    <rPh sb="55" eb="56">
      <t>マタ</t>
    </rPh>
    <phoneticPr fontId="1"/>
  </si>
  <si>
    <t>①若者（２９歳以下）が多く参加するもの
②少子化対策に資するもの
③その他人口減少対策に繋がることが期待できるもの</t>
    <rPh sb="1" eb="3">
      <t>ワカモノ</t>
    </rPh>
    <rPh sb="6" eb="9">
      <t>サイイカ</t>
    </rPh>
    <rPh sb="11" eb="12">
      <t>オオ</t>
    </rPh>
    <rPh sb="13" eb="15">
      <t>サンカ</t>
    </rPh>
    <rPh sb="21" eb="24">
      <t>ショウシカ</t>
    </rPh>
    <rPh sb="24" eb="26">
      <t>タイサク</t>
    </rPh>
    <rPh sb="27" eb="28">
      <t>シ</t>
    </rPh>
    <rPh sb="36" eb="37">
      <t>タ</t>
    </rPh>
    <rPh sb="37" eb="39">
      <t>ジンコウ</t>
    </rPh>
    <rPh sb="39" eb="41">
      <t>ゲンショウ</t>
    </rPh>
    <rPh sb="41" eb="43">
      <t>タイサク</t>
    </rPh>
    <rPh sb="44" eb="45">
      <t>ツナ</t>
    </rPh>
    <rPh sb="50" eb="52">
      <t>キタイ</t>
    </rPh>
    <phoneticPr fontId="1"/>
  </si>
  <si>
    <t>①若者（２９歳以下）が主催するもの
②少子化対策となるものであって著しい効果がきたいできるもの
③人口増加に繋がることが確実であるもの</t>
    <rPh sb="1" eb="3">
      <t>ワカモノ</t>
    </rPh>
    <rPh sb="6" eb="9">
      <t>サイイカ</t>
    </rPh>
    <rPh sb="11" eb="13">
      <t>シュサイ</t>
    </rPh>
    <rPh sb="19" eb="22">
      <t>ショウシカ</t>
    </rPh>
    <rPh sb="22" eb="24">
      <t>タイサク</t>
    </rPh>
    <rPh sb="33" eb="34">
      <t>イチジル</t>
    </rPh>
    <rPh sb="36" eb="38">
      <t>コウカ</t>
    </rPh>
    <rPh sb="51" eb="53">
      <t>ゾウカ</t>
    </rPh>
    <rPh sb="60" eb="62">
      <t>カクジツ</t>
    </rPh>
    <phoneticPr fontId="1"/>
  </si>
  <si>
    <t>①非常に大きな経済効果が見込まれるもの。</t>
    <phoneticPr fontId="1"/>
  </si>
  <si>
    <t>①同内容の活動について、行政の支援なく持続可能な活動とすることが一般的ではないもの。</t>
    <rPh sb="1" eb="2">
      <t>ドウ</t>
    </rPh>
    <rPh sb="2" eb="4">
      <t>ナイヨウ</t>
    </rPh>
    <rPh sb="5" eb="7">
      <t>カツドウ</t>
    </rPh>
    <rPh sb="12" eb="14">
      <t>ギョウセイ</t>
    </rPh>
    <rPh sb="15" eb="17">
      <t>シエン</t>
    </rPh>
    <rPh sb="19" eb="21">
      <t>ジゾク</t>
    </rPh>
    <rPh sb="21" eb="23">
      <t>カノウ</t>
    </rPh>
    <rPh sb="24" eb="26">
      <t>カツドウ</t>
    </rPh>
    <rPh sb="32" eb="35">
      <t>イッパンテキ</t>
    </rPh>
    <phoneticPr fontId="1"/>
  </si>
  <si>
    <t>①同内容の活動について、行政の支援なく持続可能な活動とすることが一般的であるもの。</t>
    <rPh sb="2" eb="4">
      <t>ナイヨウ</t>
    </rPh>
    <rPh sb="24" eb="26">
      <t>カツドウ</t>
    </rPh>
    <phoneticPr fontId="1"/>
  </si>
  <si>
    <t>①県内では類似事例がみられるもの、効用を高めるべく、独自の改良等がされた活動となっているもの。
②活動自体は一般的ではあるものの、持続可能な活動とするための工夫が凝らされたもの。</t>
    <rPh sb="1" eb="3">
      <t>ケンナイ</t>
    </rPh>
    <rPh sb="5" eb="7">
      <t>ルイジ</t>
    </rPh>
    <rPh sb="7" eb="9">
      <t>ジレイ</t>
    </rPh>
    <rPh sb="26" eb="28">
      <t>ドクジ</t>
    </rPh>
    <rPh sb="29" eb="31">
      <t>カイリョウ</t>
    </rPh>
    <rPh sb="31" eb="32">
      <t>トウ</t>
    </rPh>
    <rPh sb="36" eb="38">
      <t>カツドウ</t>
    </rPh>
    <rPh sb="49" eb="51">
      <t>カツドウ</t>
    </rPh>
    <rPh sb="51" eb="53">
      <t>ジタイ</t>
    </rPh>
    <rPh sb="54" eb="57">
      <t>イッパンテキ</t>
    </rPh>
    <rPh sb="65" eb="67">
      <t>ジゾク</t>
    </rPh>
    <rPh sb="67" eb="69">
      <t>カノウ</t>
    </rPh>
    <rPh sb="70" eb="72">
      <t>カツドウ</t>
    </rPh>
    <rPh sb="78" eb="80">
      <t>クフウ</t>
    </rPh>
    <rPh sb="81" eb="82">
      <t>コ</t>
    </rPh>
    <phoneticPr fontId="1"/>
  </si>
  <si>
    <t>①企業等や行政と連携が図られているもの。
②複数の他団体との連携が図られているもの。</t>
    <rPh sb="1" eb="3">
      <t>キギョウ</t>
    </rPh>
    <rPh sb="3" eb="4">
      <t>トウ</t>
    </rPh>
    <rPh sb="5" eb="7">
      <t>ギョウセイ</t>
    </rPh>
    <rPh sb="8" eb="10">
      <t>レンケイ</t>
    </rPh>
    <rPh sb="22" eb="24">
      <t>フクスウ</t>
    </rPh>
    <rPh sb="25" eb="26">
      <t>タ</t>
    </rPh>
    <rPh sb="26" eb="28">
      <t>ダンタイ</t>
    </rPh>
    <rPh sb="30" eb="32">
      <t>レンケイ</t>
    </rPh>
    <rPh sb="33" eb="34">
      <t>ハカ</t>
    </rPh>
    <phoneticPr fontId="1"/>
  </si>
  <si>
    <t>①企業等、他団体、行政など広い連携が図られている、もの。
②富士市SDGs未来都市推進企業等として登録された者が参加しているもの。</t>
    <rPh sb="1" eb="3">
      <t>キギョウ</t>
    </rPh>
    <rPh sb="3" eb="4">
      <t>トウ</t>
    </rPh>
    <rPh sb="5" eb="6">
      <t>タ</t>
    </rPh>
    <rPh sb="6" eb="8">
      <t>ダンタイ</t>
    </rPh>
    <rPh sb="9" eb="11">
      <t>ギョウセイ</t>
    </rPh>
    <rPh sb="13" eb="14">
      <t>ヒロ</t>
    </rPh>
    <rPh sb="15" eb="17">
      <t>レンケイ</t>
    </rPh>
    <rPh sb="18" eb="19">
      <t>ハカ</t>
    </rPh>
    <phoneticPr fontId="1"/>
  </si>
  <si>
    <t>①主たる申請者のみで計画されているもの。</t>
    <rPh sb="1" eb="2">
      <t>シュ</t>
    </rPh>
    <rPh sb="4" eb="7">
      <t>シンセイシャ</t>
    </rPh>
    <rPh sb="10" eb="12">
      <t>ケイカク</t>
    </rPh>
    <phoneticPr fontId="1"/>
  </si>
  <si>
    <t>①実施主体のみで完結しており、活動の広がりが期待できないもの。</t>
    <rPh sb="1" eb="3">
      <t>ジッシ</t>
    </rPh>
    <rPh sb="3" eb="5">
      <t>シュタイ</t>
    </rPh>
    <rPh sb="8" eb="10">
      <t>カンケツ</t>
    </rPh>
    <rPh sb="15" eb="17">
      <t>カツドウ</t>
    </rPh>
    <rPh sb="18" eb="19">
      <t>ヒロ</t>
    </rPh>
    <rPh sb="22" eb="24">
      <t>キタイ</t>
    </rPh>
    <phoneticPr fontId="1"/>
  </si>
  <si>
    <t>①参加する市民等が市内全域に分布するもの。
②市民の参加は一部であるが市外と協働するもの。</t>
    <rPh sb="1" eb="3">
      <t>サンカ</t>
    </rPh>
    <rPh sb="5" eb="7">
      <t>シミン</t>
    </rPh>
    <rPh sb="9" eb="11">
      <t>シナイ</t>
    </rPh>
    <rPh sb="11" eb="13">
      <t>ゼンイキ</t>
    </rPh>
    <rPh sb="14" eb="16">
      <t>ブンプ</t>
    </rPh>
    <rPh sb="23" eb="25">
      <t>シミン</t>
    </rPh>
    <rPh sb="26" eb="28">
      <t>サンカ</t>
    </rPh>
    <rPh sb="29" eb="31">
      <t>イチブ</t>
    </rPh>
    <rPh sb="35" eb="37">
      <t>シガイ</t>
    </rPh>
    <rPh sb="38" eb="40">
      <t>キョウドウ</t>
    </rPh>
    <phoneticPr fontId="1"/>
  </si>
  <si>
    <t>①大部分の市民等が事業に関与・参加するもの。
②市外からの参加も多く、相当規模の活動であるもの。</t>
    <rPh sb="1" eb="4">
      <t>ダイブブン</t>
    </rPh>
    <rPh sb="7" eb="8">
      <t>トウ</t>
    </rPh>
    <rPh sb="24" eb="26">
      <t>シガイ</t>
    </rPh>
    <rPh sb="29" eb="31">
      <t>サンカ</t>
    </rPh>
    <rPh sb="32" eb="33">
      <t>オオ</t>
    </rPh>
    <rPh sb="35" eb="37">
      <t>ソウトウ</t>
    </rPh>
    <rPh sb="37" eb="39">
      <t>キボ</t>
    </rPh>
    <rPh sb="40" eb="42">
      <t>カツドウ</t>
    </rPh>
    <phoneticPr fontId="1"/>
  </si>
  <si>
    <t>①実施主体、協働実施者以外に事業に関与・参加する者がいるもの。</t>
    <rPh sb="1" eb="3">
      <t>ジッシ</t>
    </rPh>
    <rPh sb="3" eb="5">
      <t>シュタイ</t>
    </rPh>
    <rPh sb="6" eb="8">
      <t>キョウドウ</t>
    </rPh>
    <rPh sb="8" eb="10">
      <t>ジッシ</t>
    </rPh>
    <rPh sb="10" eb="11">
      <t>シャ</t>
    </rPh>
    <rPh sb="11" eb="13">
      <t>イガイ</t>
    </rPh>
    <rPh sb="14" eb="16">
      <t>ジギョウ</t>
    </rPh>
    <rPh sb="17" eb="19">
      <t>カンヨ</t>
    </rPh>
    <rPh sb="20" eb="22">
      <t>サンカ</t>
    </rPh>
    <rPh sb="24" eb="25">
      <t>モノ</t>
    </rPh>
    <phoneticPr fontId="1"/>
  </si>
  <si>
    <t>①全国では類似事例がみられるもの、効用を高めるべく、独自の改良等がされた活動となっているもの。
②活動自体は一般的ではあるものの、持続可能な活動とするための工夫が他の活動等の模範となるもの。
③他に事例のない活動であり、効果が期待できるもの。</t>
    <rPh sb="1" eb="3">
      <t>ゼンコク</t>
    </rPh>
    <rPh sb="17" eb="19">
      <t>コウヨウ</t>
    </rPh>
    <rPh sb="20" eb="21">
      <t>タカ</t>
    </rPh>
    <rPh sb="81" eb="82">
      <t>タ</t>
    </rPh>
    <rPh sb="83" eb="85">
      <t>カツドウ</t>
    </rPh>
    <rPh sb="85" eb="86">
      <t>トウ</t>
    </rPh>
    <rPh sb="87" eb="89">
      <t>モハン</t>
    </rPh>
    <rPh sb="97" eb="98">
      <t>タ</t>
    </rPh>
    <rPh sb="99" eb="101">
      <t>ジレイ</t>
    </rPh>
    <rPh sb="104" eb="106">
      <t>カツドウ</t>
    </rPh>
    <rPh sb="110" eb="112">
      <t>コウカ</t>
    </rPh>
    <rPh sb="113" eb="115">
      <t>キタイ</t>
    </rPh>
    <phoneticPr fontId="1"/>
  </si>
  <si>
    <t>①地域の課題であると一般的に認識されておる課題の改善につながるもの。</t>
    <phoneticPr fontId="1"/>
  </si>
  <si>
    <t>①富士市行政課題事項にて公表した課題の改善に繋がるもの。
②地区別まちづくり行動計画における地区の課題を改善、又は地区の目標とする将来像の実現に資するもの。
③地域の課題であると一般的に認識されておる課題の解決につながるもの。</t>
    <rPh sb="1" eb="4">
      <t>フジシ</t>
    </rPh>
    <rPh sb="4" eb="6">
      <t>ギョウセイ</t>
    </rPh>
    <rPh sb="6" eb="8">
      <t>カダイ</t>
    </rPh>
    <rPh sb="8" eb="10">
      <t>ジコウ</t>
    </rPh>
    <rPh sb="12" eb="14">
      <t>コウヒョウ</t>
    </rPh>
    <rPh sb="16" eb="18">
      <t>カダイ</t>
    </rPh>
    <rPh sb="19" eb="21">
      <t>カイゼン</t>
    </rPh>
    <rPh sb="22" eb="23">
      <t>ツナ</t>
    </rPh>
    <rPh sb="30" eb="32">
      <t>チク</t>
    </rPh>
    <rPh sb="32" eb="33">
      <t>ベツ</t>
    </rPh>
    <rPh sb="38" eb="40">
      <t>コウドウ</t>
    </rPh>
    <rPh sb="40" eb="42">
      <t>ケイカク</t>
    </rPh>
    <rPh sb="46" eb="48">
      <t>チク</t>
    </rPh>
    <rPh sb="49" eb="51">
      <t>カダイ</t>
    </rPh>
    <rPh sb="52" eb="54">
      <t>カイゼン</t>
    </rPh>
    <rPh sb="55" eb="56">
      <t>マタ</t>
    </rPh>
    <rPh sb="57" eb="59">
      <t>チク</t>
    </rPh>
    <rPh sb="60" eb="62">
      <t>モクヒョウ</t>
    </rPh>
    <rPh sb="65" eb="68">
      <t>ショウライゾウ</t>
    </rPh>
    <rPh sb="69" eb="71">
      <t>ジツゲン</t>
    </rPh>
    <rPh sb="72" eb="73">
      <t>シ</t>
    </rPh>
    <phoneticPr fontId="1"/>
  </si>
  <si>
    <t>地域の課題解決</t>
    <phoneticPr fontId="1"/>
  </si>
  <si>
    <t>S③</t>
    <phoneticPr fontId="1"/>
  </si>
  <si>
    <t>①活動により経済活動への良好な影響が見込まれるもの。
②ＤＸ、ゼロカーボン又はユニバーサル就労など、長期的視点から地域にとって有用な活動であるもの。
③市内企業等の担い手不足などの改善に資するもの。</t>
    <rPh sb="45" eb="47">
      <t>シュウロウ</t>
    </rPh>
    <rPh sb="76" eb="78">
      <t>シナイ</t>
    </rPh>
    <rPh sb="78" eb="80">
      <t>キギョウ</t>
    </rPh>
    <rPh sb="80" eb="81">
      <t>トウ</t>
    </rPh>
    <rPh sb="82" eb="83">
      <t>ニナ</t>
    </rPh>
    <rPh sb="84" eb="85">
      <t>テ</t>
    </rPh>
    <rPh sb="85" eb="87">
      <t>ブソク</t>
    </rPh>
    <rPh sb="90" eb="92">
      <t>カイゼン</t>
    </rPh>
    <rPh sb="93" eb="94">
      <t>シ</t>
    </rPh>
    <phoneticPr fontId="1"/>
  </si>
  <si>
    <t>５８点以上</t>
    <rPh sb="2" eb="3">
      <t>テン</t>
    </rPh>
    <rPh sb="3" eb="5">
      <t>イジョウ</t>
    </rPh>
    <phoneticPr fontId="1"/>
  </si>
  <si>
    <t>①当該年度末において、概ね計画した事業を完了させることが見込まれるもの</t>
  </si>
  <si>
    <t>①当該年度末において、事業の完了が見込まれないもの。</t>
  </si>
  <si>
    <t>SDGs活動
現状</t>
    <rPh sb="4" eb="6">
      <t>カツドウ</t>
    </rPh>
    <rPh sb="7" eb="9">
      <t>ゲンジョウ</t>
    </rPh>
    <phoneticPr fontId="1"/>
  </si>
  <si>
    <t>SDGs活動
名称</t>
    <rPh sb="7" eb="9">
      <t>メイショウ</t>
    </rPh>
    <phoneticPr fontId="1"/>
  </si>
  <si>
    <t>ＦＵＪＩ３Ｓプロジェクトエッグ（ＣＦ型）　普及計画書　概要と三側面</t>
    <rPh sb="18" eb="19">
      <t>ガタ</t>
    </rPh>
    <rPh sb="27" eb="29">
      <t>ガイヨウ</t>
    </rPh>
    <rPh sb="30" eb="31">
      <t>サン</t>
    </rPh>
    <rPh sb="31" eb="33">
      <t>ソクメン</t>
    </rPh>
    <phoneticPr fontId="1"/>
  </si>
  <si>
    <t>学生と連携したまちの賑わいづくり活動</t>
    <rPh sb="0" eb="2">
      <t>ガクセイ</t>
    </rPh>
    <rPh sb="3" eb="5">
      <t>レンケイ</t>
    </rPh>
    <rPh sb="10" eb="11">
      <t>ニギ</t>
    </rPh>
    <rPh sb="16" eb="18">
      <t>カツドウ</t>
    </rPh>
    <phoneticPr fontId="1"/>
  </si>
  <si>
    <t>生産活動や適切な雇用創出、起業、創造性及びイノベーションを支援する開発重視型の政策を促進するとともに、金融サービスへのアクセス改善などを通じて中小零細企業の設立や成長を奨励する。</t>
    <phoneticPr fontId="1"/>
  </si>
  <si>
    <t>2030年までに、若者や障害者を含む全ての男性及び女性の、完全かつ生産的な雇用及び働きがいのある人間らしい仕事、並びに同一労働同一賃金を達成する。</t>
    <phoneticPr fontId="1"/>
  </si>
  <si>
    <t>〇</t>
    <phoneticPr fontId="1"/>
  </si>
  <si>
    <t>2030年までに、技術的・職業的スキルなど、雇用、働きがいのある人間らしい仕事及び起業に必要な技能を備えた若者と成人の割合を大幅に増加させる。</t>
    <phoneticPr fontId="1"/>
  </si>
  <si>
    <t>事業実施に当たっては、環境面にも配慮します。</t>
    <rPh sb="0" eb="2">
      <t>ジギョウ</t>
    </rPh>
    <rPh sb="2" eb="4">
      <t>ジッシ</t>
    </rPh>
    <rPh sb="5" eb="6">
      <t>ア</t>
    </rPh>
    <rPh sb="11" eb="14">
      <t>カンキョウメン</t>
    </rPh>
    <rPh sb="16" eb="18">
      <t>ハイリョ</t>
    </rPh>
    <phoneticPr fontId="1"/>
  </si>
  <si>
    <t>学生１０人以上が本活動に参加し、一つ以上の解決策の立案までを行います。</t>
    <rPh sb="0" eb="2">
      <t>ガクセイ</t>
    </rPh>
    <rPh sb="4" eb="7">
      <t>ニンイジョウ</t>
    </rPh>
    <rPh sb="8" eb="9">
      <t>ホン</t>
    </rPh>
    <rPh sb="9" eb="11">
      <t>カツドウ</t>
    </rPh>
    <rPh sb="12" eb="14">
      <t>サンカ</t>
    </rPh>
    <rPh sb="16" eb="17">
      <t>ヒト</t>
    </rPh>
    <rPh sb="18" eb="20">
      <t>イジョウ</t>
    </rPh>
    <rPh sb="21" eb="24">
      <t>カイケツサク</t>
    </rPh>
    <rPh sb="25" eb="27">
      <t>リツアン</t>
    </rPh>
    <rPh sb="30" eb="31">
      <t>オコナ</t>
    </rPh>
    <phoneticPr fontId="1"/>
  </si>
  <si>
    <t>一般社団法人〇〇〇を事務局として、〇〇大学及び〇〇大学の学生を中心とした学生サークル『〇〇〇』と〇〇振興組合が連携し、市街地の活性化に向け、課題の抽出と解決策の立案、実践を行う『〇〇〇活動』を開始する。</t>
    <rPh sb="0" eb="2">
      <t>イッパン</t>
    </rPh>
    <rPh sb="2" eb="4">
      <t>シャダン</t>
    </rPh>
    <rPh sb="4" eb="6">
      <t>ホウジン</t>
    </rPh>
    <rPh sb="10" eb="13">
      <t>ジムキョク</t>
    </rPh>
    <rPh sb="19" eb="21">
      <t>ダイガク</t>
    </rPh>
    <rPh sb="21" eb="22">
      <t>オヨ</t>
    </rPh>
    <rPh sb="25" eb="27">
      <t>ダイガク</t>
    </rPh>
    <rPh sb="28" eb="30">
      <t>ガクセイ</t>
    </rPh>
    <rPh sb="31" eb="33">
      <t>チュウシン</t>
    </rPh>
    <rPh sb="36" eb="38">
      <t>ガクセイ</t>
    </rPh>
    <rPh sb="50" eb="52">
      <t>シンコウ</t>
    </rPh>
    <rPh sb="52" eb="54">
      <t>クミアイ</t>
    </rPh>
    <rPh sb="55" eb="57">
      <t>レンケイ</t>
    </rPh>
    <rPh sb="59" eb="62">
      <t>シガイチ</t>
    </rPh>
    <rPh sb="63" eb="66">
      <t>カッセイカ</t>
    </rPh>
    <rPh sb="67" eb="68">
      <t>ム</t>
    </rPh>
    <rPh sb="70" eb="72">
      <t>カダイ</t>
    </rPh>
    <rPh sb="73" eb="75">
      <t>チュウシュツ</t>
    </rPh>
    <rPh sb="76" eb="79">
      <t>カイケツサク</t>
    </rPh>
    <rPh sb="80" eb="82">
      <t>リツアン</t>
    </rPh>
    <rPh sb="83" eb="85">
      <t>ジッセン</t>
    </rPh>
    <rPh sb="86" eb="87">
      <t>オコナ</t>
    </rPh>
    <rPh sb="92" eb="94">
      <t>カツドウ</t>
    </rPh>
    <rPh sb="96" eb="98">
      <t>カイシ</t>
    </rPh>
    <phoneticPr fontId="1"/>
  </si>
  <si>
    <t>市街地の活性化により、雇用創出、起業、創造性及びイノベーションを支援する開発重視型の事業となることが期待できる。</t>
    <rPh sb="0" eb="3">
      <t>シガイチ</t>
    </rPh>
    <rPh sb="4" eb="7">
      <t>カッセイカ</t>
    </rPh>
    <rPh sb="42" eb="44">
      <t>ジギョウ</t>
    </rPh>
    <rPh sb="50" eb="52">
      <t>キタイ</t>
    </rPh>
    <phoneticPr fontId="1"/>
  </si>
  <si>
    <t>本事業の実施により、市街地の活性化というテーマのもと、分析、立案、実施までを包括的に進めることで、技術的・職業的スキルなど、働きがいのある仕事及び起業に必要な技能を備えた若者と成人の割合を大幅に増加させることを目標としている。</t>
    <rPh sb="0" eb="1">
      <t>ホン</t>
    </rPh>
    <rPh sb="1" eb="3">
      <t>ジギョウ</t>
    </rPh>
    <rPh sb="4" eb="6">
      <t>ジッシ</t>
    </rPh>
    <rPh sb="10" eb="13">
      <t>シガイチ</t>
    </rPh>
    <rPh sb="14" eb="17">
      <t>カッセイカ</t>
    </rPh>
    <rPh sb="27" eb="29">
      <t>ブンセキ</t>
    </rPh>
    <rPh sb="30" eb="32">
      <t>リツアン</t>
    </rPh>
    <rPh sb="33" eb="35">
      <t>ジッシ</t>
    </rPh>
    <rPh sb="38" eb="41">
      <t>ホウカツテキ</t>
    </rPh>
    <rPh sb="42" eb="43">
      <t>スス</t>
    </rPh>
    <rPh sb="105" eb="107">
      <t>モクヒョウ</t>
    </rPh>
    <phoneticPr fontId="1"/>
  </si>
  <si>
    <t>２０３０年までに、延べ５０人以上の学生が活動し、まちの活性化を目的として、のべ３プロジェクトの実践を目標とします。</t>
    <rPh sb="4" eb="5">
      <t>ネン</t>
    </rPh>
    <rPh sb="9" eb="10">
      <t>ノ</t>
    </rPh>
    <rPh sb="13" eb="16">
      <t>ニンイジョウ</t>
    </rPh>
    <rPh sb="17" eb="19">
      <t>ガクセイ</t>
    </rPh>
    <rPh sb="20" eb="22">
      <t>カツドウ</t>
    </rPh>
    <rPh sb="27" eb="30">
      <t>カッセイカ</t>
    </rPh>
    <rPh sb="31" eb="33">
      <t>モクテキ</t>
    </rPh>
    <rPh sb="47" eb="49">
      <t>ジッセン</t>
    </rPh>
    <rPh sb="50" eb="52">
      <t>モクヒョウ</t>
    </rPh>
    <phoneticPr fontId="1"/>
  </si>
  <si>
    <t>ワークショップ</t>
    <phoneticPr fontId="1"/>
  </si>
  <si>
    <t>ワークショップ（〇〇大学教授〇〇氏）</t>
    <phoneticPr fontId="1"/>
  </si>
  <si>
    <t>令和５年度、実行委員会を立ち上げる。課題分析や解決策立案のための講義を行うため、〇〇大学教授〇〇氏、〇〇コンサルティング主任研究員〇〇氏、ＮＰＯ法人〇〇代表〇〇氏を招いて、学生サークル『〇〇〇』及び参加希望学生、〇〇振興組合を対象として、ワークショップを開催する。</t>
    <rPh sb="0" eb="2">
      <t>レイワ</t>
    </rPh>
    <rPh sb="3" eb="5">
      <t>ネンド</t>
    </rPh>
    <rPh sb="6" eb="8">
      <t>ジッコウ</t>
    </rPh>
    <rPh sb="8" eb="11">
      <t>イインカイ</t>
    </rPh>
    <rPh sb="12" eb="13">
      <t>タ</t>
    </rPh>
    <rPh sb="14" eb="15">
      <t>ア</t>
    </rPh>
    <rPh sb="18" eb="20">
      <t>カダイ</t>
    </rPh>
    <rPh sb="20" eb="22">
      <t>ブンセキ</t>
    </rPh>
    <rPh sb="23" eb="26">
      <t>カイケツサク</t>
    </rPh>
    <rPh sb="26" eb="28">
      <t>リツアン</t>
    </rPh>
    <rPh sb="32" eb="34">
      <t>コウギ</t>
    </rPh>
    <rPh sb="35" eb="36">
      <t>オコナ</t>
    </rPh>
    <rPh sb="42" eb="44">
      <t>ダイガク</t>
    </rPh>
    <rPh sb="44" eb="46">
      <t>キョウジュ</t>
    </rPh>
    <rPh sb="48" eb="49">
      <t>シ</t>
    </rPh>
    <rPh sb="60" eb="62">
      <t>シュニン</t>
    </rPh>
    <rPh sb="62" eb="65">
      <t>ケンキュウイン</t>
    </rPh>
    <rPh sb="72" eb="74">
      <t>ホウジン</t>
    </rPh>
    <rPh sb="76" eb="78">
      <t>ダイヒョウ</t>
    </rPh>
    <rPh sb="80" eb="81">
      <t>シ</t>
    </rPh>
    <rPh sb="82" eb="83">
      <t>マネ</t>
    </rPh>
    <rPh sb="97" eb="98">
      <t>オヨ</t>
    </rPh>
    <rPh sb="99" eb="101">
      <t>サンカ</t>
    </rPh>
    <rPh sb="101" eb="103">
      <t>キボウ</t>
    </rPh>
    <rPh sb="103" eb="105">
      <t>ガクセイ</t>
    </rPh>
    <rPh sb="113" eb="115">
      <t>タイショウ</t>
    </rPh>
    <rPh sb="127" eb="129">
      <t>カイサイ</t>
    </rPh>
    <phoneticPr fontId="1"/>
  </si>
  <si>
    <t>消耗品、交通費等</t>
    <rPh sb="0" eb="3">
      <t>ショウモウヒン</t>
    </rPh>
    <rPh sb="4" eb="7">
      <t>コウツウヒ</t>
    </rPh>
    <rPh sb="7" eb="8">
      <t>トウ</t>
    </rPh>
    <phoneticPr fontId="1"/>
  </si>
  <si>
    <t>A②</t>
  </si>
  <si>
    <t>A①</t>
  </si>
  <si>
    <t>B①</t>
  </si>
  <si>
    <t>一般社団法人〇〇〇を事務局として、〇〇大学及び〇〇大学の学生を中心とした学生サークル『〇〇〇』と〇〇振興組合が連携し、市街地の活性化に向け、課題の抽出と解決策の立案、実践を行うことについて、合意しました。</t>
    <rPh sb="95" eb="97">
      <t>ゴウイ</t>
    </rPh>
    <phoneticPr fontId="1"/>
  </si>
  <si>
    <t>本事業を主に実施する〇〇地区におけるまちづくり行動計画において、市街地の活性化が課題として挙げられており、本活動は課題の改善にしするものであるため。</t>
    <rPh sb="0" eb="1">
      <t>ホン</t>
    </rPh>
    <rPh sb="1" eb="3">
      <t>ジギョウ</t>
    </rPh>
    <rPh sb="4" eb="5">
      <t>オモ</t>
    </rPh>
    <rPh sb="6" eb="8">
      <t>ジッシ</t>
    </rPh>
    <rPh sb="12" eb="14">
      <t>チク</t>
    </rPh>
    <rPh sb="23" eb="25">
      <t>コウドウ</t>
    </rPh>
    <rPh sb="25" eb="27">
      <t>ケイカク</t>
    </rPh>
    <rPh sb="32" eb="35">
      <t>シガイチ</t>
    </rPh>
    <rPh sb="36" eb="39">
      <t>カッセイカ</t>
    </rPh>
    <rPh sb="40" eb="42">
      <t>カダイ</t>
    </rPh>
    <rPh sb="45" eb="46">
      <t>ア</t>
    </rPh>
    <rPh sb="53" eb="54">
      <t>ホン</t>
    </rPh>
    <rPh sb="54" eb="56">
      <t>カツドウ</t>
    </rPh>
    <rPh sb="57" eb="59">
      <t>カダイ</t>
    </rPh>
    <rPh sb="60" eb="62">
      <t>カイゼン</t>
    </rPh>
    <phoneticPr fontId="1"/>
  </si>
  <si>
    <t>大学生が多く参加する活動であるため。</t>
    <rPh sb="0" eb="3">
      <t>ダイガクセイ</t>
    </rPh>
    <rPh sb="4" eb="5">
      <t>オオ</t>
    </rPh>
    <rPh sb="6" eb="8">
      <t>サンカ</t>
    </rPh>
    <rPh sb="10" eb="12">
      <t>カツドウ</t>
    </rPh>
    <phoneticPr fontId="1"/>
  </si>
  <si>
    <t>活動により市街地が活性化すれば、良好な影響が見込まれるため。</t>
    <rPh sb="0" eb="2">
      <t>カツドウ</t>
    </rPh>
    <rPh sb="5" eb="8">
      <t>シガイチ</t>
    </rPh>
    <rPh sb="9" eb="12">
      <t>カッセイカ</t>
    </rPh>
    <rPh sb="16" eb="18">
      <t>リョウコウ</t>
    </rPh>
    <rPh sb="19" eb="21">
      <t>エイキョウ</t>
    </rPh>
    <rPh sb="22" eb="24">
      <t>ミコ</t>
    </rPh>
    <phoneticPr fontId="1"/>
  </si>
  <si>
    <t>講師の協力承諾を得ており、サークル〇〇及び振興組合も共同実施者であり、計画期間内に完了させるにあたり、特段の問題はないため。</t>
    <rPh sb="0" eb="2">
      <t>コウシ</t>
    </rPh>
    <rPh sb="3" eb="5">
      <t>キョウリョク</t>
    </rPh>
    <rPh sb="5" eb="7">
      <t>ショウダク</t>
    </rPh>
    <rPh sb="8" eb="9">
      <t>エ</t>
    </rPh>
    <rPh sb="19" eb="20">
      <t>オヨ</t>
    </rPh>
    <rPh sb="21" eb="23">
      <t>シンコウ</t>
    </rPh>
    <rPh sb="23" eb="25">
      <t>クミアイ</t>
    </rPh>
    <rPh sb="26" eb="28">
      <t>キョウドウ</t>
    </rPh>
    <rPh sb="28" eb="31">
      <t>ジッシシャ</t>
    </rPh>
    <rPh sb="35" eb="37">
      <t>ケイカク</t>
    </rPh>
    <rPh sb="37" eb="39">
      <t>キカン</t>
    </rPh>
    <rPh sb="39" eb="40">
      <t>ナイ</t>
    </rPh>
    <rPh sb="41" eb="43">
      <t>カンリョウ</t>
    </rPh>
    <rPh sb="51" eb="53">
      <t>トクダン</t>
    </rPh>
    <rPh sb="54" eb="56">
      <t>モンダイ</t>
    </rPh>
    <phoneticPr fontId="1"/>
  </si>
  <si>
    <t>２０３０年まで本活動を継続させることを計画しており、市街地への若者の周遊など良好な影響が期待できるため。</t>
    <rPh sb="4" eb="5">
      <t>ネン</t>
    </rPh>
    <rPh sb="7" eb="8">
      <t>ホン</t>
    </rPh>
    <rPh sb="8" eb="10">
      <t>カツドウ</t>
    </rPh>
    <rPh sb="11" eb="13">
      <t>ケイゾク</t>
    </rPh>
    <rPh sb="19" eb="21">
      <t>ケイカク</t>
    </rPh>
    <rPh sb="26" eb="29">
      <t>シガイチ</t>
    </rPh>
    <rPh sb="31" eb="33">
      <t>ワカモノ</t>
    </rPh>
    <rPh sb="34" eb="36">
      <t>シュウユウ</t>
    </rPh>
    <rPh sb="38" eb="40">
      <t>リョウコウ</t>
    </rPh>
    <rPh sb="41" eb="43">
      <t>エイキョウ</t>
    </rPh>
    <rPh sb="44" eb="46">
      <t>キタイ</t>
    </rPh>
    <phoneticPr fontId="1"/>
  </si>
  <si>
    <t>県内において学生がコンサルティングする事業はいくつかみられるが、成果を高めるため、講師を招き、ワークショップ等を継続的に実施するといった改良を施している。</t>
    <rPh sb="0" eb="2">
      <t>ケンナイ</t>
    </rPh>
    <rPh sb="6" eb="8">
      <t>ガクセイ</t>
    </rPh>
    <rPh sb="19" eb="21">
      <t>ジギョウ</t>
    </rPh>
    <rPh sb="32" eb="34">
      <t>セイカ</t>
    </rPh>
    <rPh sb="35" eb="36">
      <t>タカ</t>
    </rPh>
    <rPh sb="41" eb="43">
      <t>コウシ</t>
    </rPh>
    <rPh sb="44" eb="45">
      <t>マネ</t>
    </rPh>
    <rPh sb="54" eb="55">
      <t>トウ</t>
    </rPh>
    <rPh sb="56" eb="59">
      <t>ケイゾクテキ</t>
    </rPh>
    <rPh sb="60" eb="62">
      <t>ジッシ</t>
    </rPh>
    <rPh sb="68" eb="70">
      <t>カイリョウ</t>
    </rPh>
    <rPh sb="71" eb="72">
      <t>ホドコ</t>
    </rPh>
    <phoneticPr fontId="1"/>
  </si>
  <si>
    <t>振興組合及び所管行政機関との連携を図っているため。</t>
    <rPh sb="0" eb="2">
      <t>シンコウ</t>
    </rPh>
    <rPh sb="2" eb="4">
      <t>クミアイ</t>
    </rPh>
    <rPh sb="4" eb="5">
      <t>オヨ</t>
    </rPh>
    <rPh sb="6" eb="8">
      <t>ショカン</t>
    </rPh>
    <rPh sb="8" eb="10">
      <t>ギョウセイ</t>
    </rPh>
    <rPh sb="10" eb="12">
      <t>キカン</t>
    </rPh>
    <rPh sb="14" eb="16">
      <t>レンケイ</t>
    </rPh>
    <rPh sb="17" eb="18">
      <t>ハカ</t>
    </rPh>
    <phoneticPr fontId="1"/>
  </si>
  <si>
    <t>発表会には関係者等の来場を呼び掛けるなど、実施主体のほかに参加する者がいるため。</t>
    <rPh sb="21" eb="23">
      <t>ジッシ</t>
    </rPh>
    <rPh sb="23" eb="25">
      <t>シュタイ</t>
    </rPh>
    <rPh sb="29" eb="31">
      <t>サンカ</t>
    </rPh>
    <rPh sb="33" eb="34">
      <t>モノ</t>
    </rPh>
    <phoneticPr fontId="1"/>
  </si>
  <si>
    <t>年度</t>
    <rPh sb="0" eb="2">
      <t>ネンド</t>
    </rPh>
    <phoneticPr fontId="1"/>
  </si>
  <si>
    <t>年月</t>
    <rPh sb="0" eb="1">
      <t>ネン</t>
    </rPh>
    <rPh sb="1" eb="2">
      <t>ツキ</t>
    </rPh>
    <phoneticPr fontId="1"/>
  </si>
  <si>
    <t>総額</t>
    <rPh sb="0" eb="2">
      <t>ソウガク</t>
    </rPh>
    <phoneticPr fontId="1"/>
  </si>
  <si>
    <t>歳入予算</t>
    <rPh sb="0" eb="2">
      <t>サイニュウ</t>
    </rPh>
    <rPh sb="2" eb="4">
      <t>ヨサン</t>
    </rPh>
    <phoneticPr fontId="1"/>
  </si>
  <si>
    <t>収支</t>
    <rPh sb="0" eb="2">
      <t>シュウシ</t>
    </rPh>
    <phoneticPr fontId="1"/>
  </si>
  <si>
    <t xml:space="preserve">ワークショップ（〇〇コンサルティング主任研究員〇〇氏）  </t>
    <phoneticPr fontId="1"/>
  </si>
  <si>
    <t>ワークショップ（ＮＰＯ法人〇〇代表〇〇氏）</t>
    <phoneticPr fontId="1"/>
  </si>
  <si>
    <t>企画案発表会（講師３人）</t>
    <phoneticPr fontId="1"/>
  </si>
  <si>
    <t>マッチング会</t>
    <phoneticPr fontId="1"/>
  </si>
  <si>
    <t>〇×イベント出展</t>
    <phoneticPr fontId="1"/>
  </si>
  <si>
    <t>成果発表会（講師３人）</t>
  </si>
  <si>
    <t>報告書発表（web）</t>
    <phoneticPr fontId="1"/>
  </si>
  <si>
    <t>借入金金利</t>
    <rPh sb="0" eb="3">
      <t>シャクニュウキン</t>
    </rPh>
    <rPh sb="3" eb="5">
      <t>キンリ</t>
    </rPh>
    <phoneticPr fontId="1"/>
  </si>
  <si>
    <t>会場費　１回＠１３，２００</t>
    <rPh sb="0" eb="3">
      <t>カイジョウヒ</t>
    </rPh>
    <rPh sb="5" eb="6">
      <t>カイ</t>
    </rPh>
    <phoneticPr fontId="1"/>
  </si>
  <si>
    <t>講師報償　１人・回＠２０，０００</t>
    <rPh sb="0" eb="2">
      <t>コウシ</t>
    </rPh>
    <rPh sb="2" eb="4">
      <t>ホウショウ</t>
    </rPh>
    <rPh sb="6" eb="7">
      <t>ニン</t>
    </rPh>
    <rPh sb="8" eb="9">
      <t>カイ</t>
    </rPh>
    <phoneticPr fontId="1"/>
  </si>
  <si>
    <t>職員人件費　１００時間＠１，０００</t>
    <rPh sb="0" eb="2">
      <t>ショクイン</t>
    </rPh>
    <rPh sb="2" eb="5">
      <t>ジンケンヒ</t>
    </rPh>
    <rPh sb="9" eb="11">
      <t>ジカン</t>
    </rPh>
    <phoneticPr fontId="1"/>
  </si>
  <si>
    <t>会場費　５回＠１３，２００</t>
    <rPh sb="0" eb="3">
      <t>カイジョウヒ</t>
    </rPh>
    <rPh sb="5" eb="6">
      <t>カイ</t>
    </rPh>
    <phoneticPr fontId="1"/>
  </si>
  <si>
    <t>講師報償　１０人・回＠２０，０００</t>
    <rPh sb="0" eb="2">
      <t>コウシ</t>
    </rPh>
    <rPh sb="2" eb="4">
      <t>ホウショウ</t>
    </rPh>
    <rPh sb="7" eb="8">
      <t>ニン</t>
    </rPh>
    <rPh sb="9" eb="10">
      <t>カイ</t>
    </rPh>
    <phoneticPr fontId="1"/>
  </si>
  <si>
    <t>職員人件費　３００時間＠１，０００</t>
    <rPh sb="0" eb="2">
      <t>ショクイン</t>
    </rPh>
    <rPh sb="2" eb="5">
      <t>ジンケンヒ</t>
    </rPh>
    <rPh sb="9" eb="11">
      <t>ジカン</t>
    </rPh>
    <phoneticPr fontId="1"/>
  </si>
  <si>
    <t>講師報償　３人・回＠２０，０００</t>
    <rPh sb="0" eb="2">
      <t>コウシ</t>
    </rPh>
    <rPh sb="2" eb="4">
      <t>ホウショウ</t>
    </rPh>
    <rPh sb="6" eb="7">
      <t>ニン</t>
    </rPh>
    <rPh sb="8" eb="9">
      <t>カイ</t>
    </rPh>
    <phoneticPr fontId="1"/>
  </si>
  <si>
    <t>職員人件費　２００時間＠１，０００</t>
    <rPh sb="0" eb="2">
      <t>ショクイン</t>
    </rPh>
    <rPh sb="2" eb="5">
      <t>ジンケンヒ</t>
    </rPh>
    <rPh sb="9" eb="11">
      <t>ジカン</t>
    </rPh>
    <phoneticPr fontId="1"/>
  </si>
  <si>
    <t>参加者負担金</t>
    <rPh sb="0" eb="2">
      <t>サンカ</t>
    </rPh>
    <rPh sb="2" eb="3">
      <t>シャ</t>
    </rPh>
    <rPh sb="3" eb="5">
      <t>フタン</t>
    </rPh>
    <rPh sb="5" eb="6">
      <t>キン</t>
    </rPh>
    <phoneticPr fontId="1"/>
  </si>
  <si>
    <t>ＳＤＧｓプロジェクトエッグ応援補助金</t>
    <rPh sb="13" eb="15">
      <t>オウエン</t>
    </rPh>
    <rPh sb="15" eb="18">
      <t>ホジョキン</t>
    </rPh>
    <phoneticPr fontId="1"/>
  </si>
  <si>
    <t>第２目標</t>
    <rPh sb="0" eb="1">
      <t>ダイ</t>
    </rPh>
    <rPh sb="2" eb="4">
      <t>モクヒョウ</t>
    </rPh>
    <phoneticPr fontId="1"/>
  </si>
  <si>
    <t>第３目標</t>
    <rPh sb="0" eb="1">
      <t>ダイ</t>
    </rPh>
    <rPh sb="2" eb="4">
      <t>モクヒョウ</t>
    </rPh>
    <phoneticPr fontId="1"/>
  </si>
  <si>
    <t>(1)第１目標</t>
    <rPh sb="3" eb="4">
      <t>ダイ</t>
    </rPh>
    <rPh sb="5" eb="7">
      <t>モクヒョウ</t>
    </rPh>
    <phoneticPr fontId="1"/>
  </si>
  <si>
    <t>(2)第２目標</t>
    <rPh sb="3" eb="4">
      <t>ダイ</t>
    </rPh>
    <rPh sb="5" eb="7">
      <t>モクヒョウ</t>
    </rPh>
    <phoneticPr fontId="1"/>
  </si>
  <si>
    <t>(3)第３目標</t>
    <rPh sb="3" eb="4">
      <t>ダイ</t>
    </rPh>
    <rPh sb="5" eb="7">
      <t>モクヒョウ</t>
    </rPh>
    <phoneticPr fontId="1"/>
  </si>
  <si>
    <t>(1) 事業収入、その他収入</t>
    <rPh sb="4" eb="6">
      <t>ジギョウ</t>
    </rPh>
    <rPh sb="6" eb="8">
      <t>シュウニュウ</t>
    </rPh>
    <rPh sb="11" eb="12">
      <t>タ</t>
    </rPh>
    <rPh sb="12" eb="14">
      <t>シュウニュウ</t>
    </rPh>
    <phoneticPr fontId="1"/>
  </si>
  <si>
    <t>補助金</t>
    <rPh sb="0" eb="3">
      <t>ホジョキン</t>
    </rPh>
    <phoneticPr fontId="1"/>
  </si>
  <si>
    <t>補助額合計</t>
    <rPh sb="0" eb="2">
      <t>ホジョ</t>
    </rPh>
    <rPh sb="2" eb="3">
      <t>ガク</t>
    </rPh>
    <rPh sb="3" eb="5">
      <t>ゴウケイ</t>
    </rPh>
    <phoneticPr fontId="1"/>
  </si>
  <si>
    <t>目標応援ポイント</t>
    <rPh sb="0" eb="2">
      <t>モクヒョウ</t>
    </rPh>
    <rPh sb="2" eb="4">
      <t>オウエン</t>
    </rPh>
    <phoneticPr fontId="1"/>
  </si>
  <si>
    <t>歳出予算(補助対象経費)</t>
    <rPh sb="0" eb="2">
      <t>サイシュツ</t>
    </rPh>
    <rPh sb="2" eb="4">
      <t>ヨサン</t>
    </rPh>
    <rPh sb="5" eb="7">
      <t>ホジョ</t>
    </rPh>
    <rPh sb="7" eb="9">
      <t>タイショウ</t>
    </rPh>
    <rPh sb="9" eb="11">
      <t>ケイヒ</t>
    </rPh>
    <phoneticPr fontId="1"/>
  </si>
  <si>
    <t>歳出予算(補助対象外経費)</t>
    <rPh sb="0" eb="2">
      <t>サイシュツ</t>
    </rPh>
    <rPh sb="2" eb="4">
      <t>ヨサン</t>
    </rPh>
    <rPh sb="5" eb="7">
      <t>ホジョ</t>
    </rPh>
    <rPh sb="7" eb="9">
      <t>タイショウ</t>
    </rPh>
    <rPh sb="9" eb="10">
      <t>ガイ</t>
    </rPh>
    <rPh sb="10" eb="12">
      <t>ケイヒ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</si>
</sst>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
    <numFmt numFmtId="177" formatCode="&quot;令&quot;&quot;和&quot;0&quot;年&quot;&quot;度&quot;"/>
    <numFmt numFmtId="178" formatCode="0_ "/>
  </numFmts>
  <fonts count="1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u/>
      <sz val="11"/>
      <color theme="10"/>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24"/>
      <color theme="1"/>
      <name val="游ゴシック"/>
      <family val="2"/>
      <charset val="128"/>
      <scheme val="minor"/>
    </font>
    <font>
      <sz val="24"/>
      <color theme="1"/>
      <name val="游ゴシック"/>
      <family val="3"/>
      <charset val="128"/>
      <scheme val="minor"/>
    </font>
    <font>
      <sz val="11"/>
      <color theme="0"/>
      <name val="游ゴシック"/>
      <family val="2"/>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indexed="22"/>
        <bgColor indexed="0"/>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7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medium">
        <color indexed="64"/>
      </top>
      <bottom style="medium">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4" fillId="0" borderId="0"/>
    <xf numFmtId="0" fontId="5" fillId="0" borderId="0" applyNumberFormat="0" applyFill="0" applyBorder="0" applyAlignment="0" applyProtection="0">
      <alignment vertical="center"/>
    </xf>
    <xf numFmtId="9" fontId="2" fillId="0" borderId="0" applyFont="0" applyFill="0" applyBorder="0" applyAlignment="0" applyProtection="0">
      <alignment vertical="center"/>
    </xf>
  </cellStyleXfs>
  <cellXfs count="263">
    <xf numFmtId="0" fontId="0" fillId="0" borderId="0" xfId="0">
      <alignment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vertical="center" wrapText="1"/>
    </xf>
    <xf numFmtId="0" fontId="0" fillId="0" borderId="12" xfId="0" applyBorder="1" applyAlignment="1">
      <alignment horizontal="center" vertical="center"/>
    </xf>
    <xf numFmtId="0" fontId="0" fillId="0" borderId="1" xfId="0"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wrapText="1"/>
    </xf>
    <xf numFmtId="0" fontId="0" fillId="2" borderId="11"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wrapText="1"/>
    </xf>
    <xf numFmtId="0" fontId="0"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2" borderId="1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0" fillId="0" borderId="0" xfId="0" applyFill="1" applyBorder="1">
      <alignment vertical="center"/>
    </xf>
    <xf numFmtId="0" fontId="0" fillId="0" borderId="0" xfId="0"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0" fillId="0" borderId="28" xfId="0" applyBorder="1" applyAlignment="1">
      <alignment horizontal="center" vertical="center" wrapText="1"/>
    </xf>
    <xf numFmtId="0" fontId="0" fillId="0" borderId="0" xfId="0" applyFill="1" applyBorder="1" applyAlignment="1">
      <alignment horizontal="left" vertical="center" wrapText="1"/>
    </xf>
    <xf numFmtId="0" fontId="0" fillId="0" borderId="0" xfId="0"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38" fontId="0" fillId="2" borderId="21" xfId="1" applyFont="1" applyFill="1" applyBorder="1" applyAlignment="1">
      <alignment vertical="center"/>
    </xf>
    <xf numFmtId="38" fontId="0" fillId="2" borderId="21" xfId="1" applyFont="1" applyFill="1" applyBorder="1">
      <alignment vertical="center"/>
    </xf>
    <xf numFmtId="38" fontId="3" fillId="2" borderId="43" xfId="1" applyFont="1" applyFill="1" applyBorder="1" applyAlignment="1">
      <alignment horizontal="center" vertical="center" wrapText="1"/>
    </xf>
    <xf numFmtId="38" fontId="3" fillId="0" borderId="44" xfId="1" applyFont="1" applyFill="1" applyBorder="1" applyAlignment="1">
      <alignment vertical="center"/>
    </xf>
    <xf numFmtId="38" fontId="0" fillId="0" borderId="0" xfId="0" applyNumberFormat="1">
      <alignment vertical="center"/>
    </xf>
    <xf numFmtId="0" fontId="4" fillId="0" borderId="17" xfId="2" applyFont="1" applyFill="1" applyBorder="1" applyAlignment="1">
      <alignment vertical="center" wrapText="1"/>
    </xf>
    <xf numFmtId="0" fontId="4" fillId="0" borderId="21" xfId="2" applyFont="1" applyFill="1" applyBorder="1" applyAlignment="1">
      <alignment vertical="center" wrapText="1"/>
    </xf>
    <xf numFmtId="0" fontId="4" fillId="0" borderId="23" xfId="2" applyFont="1" applyFill="1" applyBorder="1" applyAlignment="1">
      <alignment vertical="center" wrapText="1"/>
    </xf>
    <xf numFmtId="0" fontId="4" fillId="0" borderId="24" xfId="2" applyFont="1" applyFill="1" applyBorder="1" applyAlignment="1">
      <alignment vertical="center" wrapText="1"/>
    </xf>
    <xf numFmtId="0" fontId="4" fillId="0" borderId="14" xfId="2" applyFont="1" applyFill="1" applyBorder="1" applyAlignment="1">
      <alignment vertical="center" wrapText="1"/>
    </xf>
    <xf numFmtId="0" fontId="4" fillId="0" borderId="25" xfId="2" applyFont="1" applyFill="1" applyBorder="1" applyAlignment="1">
      <alignment vertical="center" wrapText="1"/>
    </xf>
    <xf numFmtId="0" fontId="4" fillId="3" borderId="26" xfId="2" applyFont="1" applyFill="1" applyBorder="1" applyAlignment="1">
      <alignment horizontal="center" vertical="center"/>
    </xf>
    <xf numFmtId="0" fontId="4" fillId="3" borderId="9" xfId="2" applyFont="1" applyFill="1" applyBorder="1" applyAlignment="1">
      <alignment horizontal="center" vertical="center"/>
    </xf>
    <xf numFmtId="0" fontId="4" fillId="3" borderId="27" xfId="2" applyFont="1" applyFill="1" applyBorder="1" applyAlignment="1">
      <alignment horizontal="center" vertical="center" wrapText="1"/>
    </xf>
    <xf numFmtId="0" fontId="4" fillId="0" borderId="19" xfId="2" applyFont="1" applyFill="1" applyBorder="1" applyAlignment="1">
      <alignment vertical="center" wrapText="1"/>
    </xf>
    <xf numFmtId="0" fontId="4" fillId="0" borderId="13" xfId="2" applyFont="1" applyFill="1" applyBorder="1" applyAlignment="1">
      <alignment vertical="center" wrapText="1"/>
    </xf>
    <xf numFmtId="0" fontId="4" fillId="0" borderId="33" xfId="2" applyFont="1" applyFill="1" applyBorder="1" applyAlignment="1">
      <alignment vertical="center" wrapText="1"/>
    </xf>
    <xf numFmtId="0" fontId="4" fillId="0" borderId="10" xfId="2" applyFont="1" applyFill="1" applyBorder="1" applyAlignment="1">
      <alignment vertical="center" wrapText="1"/>
    </xf>
    <xf numFmtId="0" fontId="4" fillId="0" borderId="46" xfId="2" applyFont="1" applyFill="1" applyBorder="1" applyAlignment="1">
      <alignment vertical="center" wrapText="1"/>
    </xf>
    <xf numFmtId="0" fontId="4" fillId="0" borderId="11" xfId="2" applyFont="1" applyFill="1" applyBorder="1" applyAlignment="1">
      <alignment vertical="center" wrapText="1"/>
    </xf>
    <xf numFmtId="0" fontId="4" fillId="0" borderId="28" xfId="2" applyFont="1" applyFill="1" applyBorder="1" applyAlignment="1">
      <alignment vertical="center" wrapText="1"/>
    </xf>
    <xf numFmtId="0" fontId="4" fillId="0" borderId="12" xfId="2" applyFont="1" applyFill="1" applyBorder="1" applyAlignment="1">
      <alignment vertical="center" wrapText="1"/>
    </xf>
    <xf numFmtId="0" fontId="5" fillId="0" borderId="0" xfId="3" applyFill="1" applyBorder="1" applyAlignment="1">
      <alignment horizontal="left" vertical="center"/>
    </xf>
    <xf numFmtId="38" fontId="3" fillId="0" borderId="0" xfId="1" applyFont="1" applyFill="1" applyBorder="1" applyAlignment="1">
      <alignment vertical="center"/>
    </xf>
    <xf numFmtId="0" fontId="0" fillId="0" borderId="0" xfId="0" applyAlignment="1">
      <alignment horizontal="center" vertical="center"/>
    </xf>
    <xf numFmtId="0" fontId="0" fillId="0" borderId="35" xfId="0" applyBorder="1">
      <alignment vertical="center"/>
    </xf>
    <xf numFmtId="0" fontId="0" fillId="0" borderId="36" xfId="0" applyBorder="1">
      <alignment vertical="center"/>
    </xf>
    <xf numFmtId="0" fontId="0" fillId="0" borderId="34" xfId="0" applyBorder="1">
      <alignment vertical="center"/>
    </xf>
    <xf numFmtId="0" fontId="0" fillId="4" borderId="1" xfId="0"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6" xfId="0" applyFill="1" applyBorder="1">
      <alignment vertical="center"/>
    </xf>
    <xf numFmtId="0" fontId="0" fillId="0" borderId="3" xfId="0" applyBorder="1" applyAlignment="1">
      <alignment horizontal="center" vertical="center"/>
    </xf>
    <xf numFmtId="0" fontId="0" fillId="0" borderId="1" xfId="0" applyFill="1" applyBorder="1">
      <alignment vertical="center"/>
    </xf>
    <xf numFmtId="0" fontId="0" fillId="0" borderId="3" xfId="0" applyFill="1" applyBorder="1" applyAlignment="1">
      <alignment horizontal="center" vertical="center"/>
    </xf>
    <xf numFmtId="0" fontId="7" fillId="0" borderId="17" xfId="0" applyFont="1" applyBorder="1" applyAlignment="1">
      <alignment vertical="center" wrapText="1"/>
    </xf>
    <xf numFmtId="0" fontId="7" fillId="0" borderId="21" xfId="0" applyFont="1" applyBorder="1" applyAlignment="1">
      <alignment vertical="center" wrapText="1"/>
    </xf>
    <xf numFmtId="0" fontId="7" fillId="0" borderId="20" xfId="0" applyFont="1" applyBorder="1" applyAlignment="1">
      <alignment vertical="center" wrapText="1"/>
    </xf>
    <xf numFmtId="0" fontId="7" fillId="0" borderId="22" xfId="0" applyFont="1" applyBorder="1" applyAlignment="1">
      <alignment vertical="center" wrapText="1"/>
    </xf>
    <xf numFmtId="0" fontId="7" fillId="0" borderId="23" xfId="0" applyFont="1" applyBorder="1" applyAlignment="1">
      <alignment vertical="center" wrapText="1"/>
    </xf>
    <xf numFmtId="0" fontId="7" fillId="0" borderId="24" xfId="0" applyFont="1" applyBorder="1" applyAlignment="1">
      <alignment vertical="center" wrapText="1"/>
    </xf>
    <xf numFmtId="0" fontId="7" fillId="0" borderId="14" xfId="0" applyFont="1" applyBorder="1" applyAlignment="1">
      <alignment vertical="center" wrapText="1"/>
    </xf>
    <xf numFmtId="0" fontId="7" fillId="0" borderId="25" xfId="0" applyFont="1" applyBorder="1" applyAlignment="1">
      <alignment vertical="center" wrapText="1"/>
    </xf>
    <xf numFmtId="0" fontId="0" fillId="0" borderId="9" xfId="0" applyBorder="1" applyAlignment="1">
      <alignment horizontal="center" vertical="center" wrapText="1"/>
    </xf>
    <xf numFmtId="0" fontId="0" fillId="0" borderId="27" xfId="0" applyBorder="1" applyAlignment="1">
      <alignment horizontal="center" vertical="center" wrapText="1"/>
    </xf>
    <xf numFmtId="0" fontId="7" fillId="0" borderId="42" xfId="0" applyFont="1" applyBorder="1" applyAlignment="1">
      <alignment vertical="center" wrapText="1"/>
    </xf>
    <xf numFmtId="0" fontId="7" fillId="0" borderId="52" xfId="0" applyFont="1" applyBorder="1" applyAlignment="1">
      <alignment vertical="center" wrapText="1"/>
    </xf>
    <xf numFmtId="0" fontId="7" fillId="0" borderId="43" xfId="0" applyFont="1" applyBorder="1" applyAlignment="1">
      <alignment vertical="center" wrapText="1"/>
    </xf>
    <xf numFmtId="0" fontId="6" fillId="0" borderId="46" xfId="0" applyFont="1" applyBorder="1" applyAlignment="1">
      <alignment vertical="center" wrapText="1"/>
    </xf>
    <xf numFmtId="0" fontId="7" fillId="0" borderId="11" xfId="0" applyFont="1" applyBorder="1" applyAlignment="1">
      <alignment vertical="center" wrapText="1"/>
    </xf>
    <xf numFmtId="0" fontId="7" fillId="0" borderId="48" xfId="0" applyFont="1" applyBorder="1" applyAlignment="1">
      <alignment vertical="center" wrapText="1"/>
    </xf>
    <xf numFmtId="0" fontId="0" fillId="0" borderId="47" xfId="0"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0" fillId="2" borderId="38" xfId="0" applyFill="1" applyBorder="1">
      <alignment vertical="center"/>
    </xf>
    <xf numFmtId="0" fontId="0" fillId="2" borderId="40" xfId="0" applyFill="1" applyBorder="1">
      <alignment vertical="center"/>
    </xf>
    <xf numFmtId="0" fontId="0" fillId="2" borderId="41" xfId="0" applyFill="1" applyBorder="1">
      <alignment vertical="center"/>
    </xf>
    <xf numFmtId="0" fontId="0" fillId="0" borderId="37" xfId="0" applyBorder="1" applyAlignment="1">
      <alignment horizontal="center" vertical="center"/>
    </xf>
    <xf numFmtId="0" fontId="8" fillId="2" borderId="49"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51" xfId="0" applyFont="1" applyFill="1" applyBorder="1" applyAlignment="1">
      <alignment horizontal="center" vertical="center"/>
    </xf>
    <xf numFmtId="0" fontId="0" fillId="0" borderId="3" xfId="0" applyBorder="1" applyAlignment="1">
      <alignment horizontal="center" vertical="center" wrapText="1"/>
    </xf>
    <xf numFmtId="0" fontId="0" fillId="4" borderId="3" xfId="0" applyFill="1" applyBorder="1" applyAlignment="1">
      <alignment vertical="center" wrapText="1"/>
    </xf>
    <xf numFmtId="0" fontId="9" fillId="0" borderId="0" xfId="0" applyFont="1" applyAlignment="1">
      <alignment horizontal="center" vertical="center"/>
    </xf>
    <xf numFmtId="0" fontId="0" fillId="4" borderId="2" xfId="0" applyFont="1" applyFill="1" applyBorder="1" applyAlignment="1">
      <alignment horizontal="center" vertical="center"/>
    </xf>
    <xf numFmtId="0" fontId="0" fillId="0" borderId="37" xfId="0" applyFont="1" applyBorder="1" applyAlignment="1">
      <alignment horizontal="center" vertical="center"/>
    </xf>
    <xf numFmtId="0" fontId="3" fillId="4" borderId="2" xfId="0" applyFont="1" applyFill="1" applyBorder="1" applyAlignment="1">
      <alignment horizontal="center" vertical="center"/>
    </xf>
    <xf numFmtId="0" fontId="3" fillId="0" borderId="0" xfId="0" applyFont="1" applyAlignment="1">
      <alignment horizontal="center" vertical="center"/>
    </xf>
    <xf numFmtId="0" fontId="10" fillId="0" borderId="0" xfId="0" applyFont="1" applyAlignment="1">
      <alignment vertical="center" wrapText="1"/>
    </xf>
    <xf numFmtId="0" fontId="0" fillId="5" borderId="33" xfId="0" applyFill="1" applyBorder="1" applyAlignment="1">
      <alignment horizontal="center" vertical="center"/>
    </xf>
    <xf numFmtId="0" fontId="0" fillId="5" borderId="10" xfId="0" applyFill="1" applyBorder="1" applyAlignment="1">
      <alignment horizontal="center" vertical="center"/>
    </xf>
    <xf numFmtId="0" fontId="0" fillId="5" borderId="53" xfId="0" applyFill="1" applyBorder="1" applyAlignment="1">
      <alignment horizontal="center" vertical="center" wrapText="1"/>
    </xf>
    <xf numFmtId="0" fontId="0" fillId="5" borderId="18" xfId="0" applyFill="1"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wrapText="1"/>
    </xf>
    <xf numFmtId="0" fontId="0" fillId="5" borderId="54" xfId="0" applyFill="1" applyBorder="1" applyAlignment="1">
      <alignment horizontal="center" vertical="center"/>
    </xf>
    <xf numFmtId="0" fontId="3" fillId="0" borderId="55" xfId="0" applyFont="1" applyBorder="1" applyAlignment="1">
      <alignment horizontal="center" vertical="center"/>
    </xf>
    <xf numFmtId="0" fontId="0" fillId="0" borderId="56" xfId="0" applyBorder="1" applyAlignment="1">
      <alignment horizontal="center" vertical="center" wrapText="1"/>
    </xf>
    <xf numFmtId="0" fontId="3" fillId="5" borderId="28" xfId="0" applyFont="1" applyFill="1" applyBorder="1" applyAlignment="1">
      <alignment horizontal="center" vertical="center"/>
    </xf>
    <xf numFmtId="0" fontId="0" fillId="6" borderId="12" xfId="0" applyFill="1" applyBorder="1" applyAlignment="1">
      <alignment horizontal="center" vertical="center" wrapText="1"/>
    </xf>
    <xf numFmtId="0" fontId="10" fillId="0" borderId="29" xfId="0" applyFont="1" applyBorder="1" applyAlignment="1">
      <alignment vertical="center" wrapText="1"/>
    </xf>
    <xf numFmtId="0" fontId="0" fillId="0" borderId="2" xfId="0" applyBorder="1" applyAlignment="1">
      <alignment vertical="center" wrapText="1"/>
    </xf>
    <xf numFmtId="0" fontId="0" fillId="0" borderId="0" xfId="0" applyBorder="1" applyAlignment="1">
      <alignment vertical="center" wrapText="1"/>
    </xf>
    <xf numFmtId="0" fontId="0" fillId="0" borderId="57" xfId="0" applyBorder="1" applyAlignment="1">
      <alignment horizontal="center" vertical="center"/>
    </xf>
    <xf numFmtId="0" fontId="0" fillId="0" borderId="57" xfId="0" applyBorder="1">
      <alignment vertical="center"/>
    </xf>
    <xf numFmtId="0" fontId="0" fillId="0" borderId="0" xfId="0" applyBorder="1">
      <alignmen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6" fillId="0" borderId="58" xfId="0" applyFont="1" applyBorder="1" applyAlignment="1">
      <alignment vertical="center" wrapText="1"/>
    </xf>
    <xf numFmtId="0" fontId="7" fillId="0" borderId="59" xfId="0" applyFont="1" applyBorder="1" applyAlignment="1">
      <alignment vertical="center" wrapText="1"/>
    </xf>
    <xf numFmtId="0" fontId="7" fillId="0" borderId="60" xfId="0" applyFont="1" applyBorder="1" applyAlignment="1">
      <alignment horizontal="center" vertical="center" wrapText="1"/>
    </xf>
    <xf numFmtId="0" fontId="0" fillId="0" borderId="61" xfId="0" applyBorder="1">
      <alignment vertical="center"/>
    </xf>
    <xf numFmtId="0" fontId="8" fillId="2" borderId="62" xfId="0" applyFont="1" applyFill="1" applyBorder="1" applyAlignment="1">
      <alignment horizontal="center" vertical="center"/>
    </xf>
    <xf numFmtId="0" fontId="0" fillId="2" borderId="16" xfId="0" applyFill="1" applyBorder="1">
      <alignment vertical="center"/>
    </xf>
    <xf numFmtId="0" fontId="0" fillId="4" borderId="31" xfId="0" applyFill="1" applyBorder="1">
      <alignment vertical="center"/>
    </xf>
    <xf numFmtId="0" fontId="0" fillId="4" borderId="31" xfId="0" applyFont="1" applyFill="1" applyBorder="1" applyAlignment="1">
      <alignment horizontal="center" vertical="center"/>
    </xf>
    <xf numFmtId="0" fontId="0" fillId="4" borderId="32" xfId="0" applyFill="1" applyBorder="1">
      <alignment vertical="center"/>
    </xf>
    <xf numFmtId="0" fontId="0" fillId="0" borderId="6" xfId="0" applyBorder="1">
      <alignment vertical="center"/>
    </xf>
    <xf numFmtId="0" fontId="0" fillId="2" borderId="8" xfId="0" applyFill="1" applyBorder="1">
      <alignment vertical="center"/>
    </xf>
    <xf numFmtId="0" fontId="0" fillId="0" borderId="33" xfId="0" applyBorder="1" applyAlignment="1">
      <alignment horizontal="center" vertical="center" wrapText="1"/>
    </xf>
    <xf numFmtId="0" fontId="0" fillId="0" borderId="10" xfId="0" applyBorder="1" applyAlignment="1">
      <alignment horizontal="center" vertical="center" wrapText="1"/>
    </xf>
    <xf numFmtId="0" fontId="0" fillId="0" borderId="53" xfId="0" applyBorder="1" applyAlignment="1">
      <alignment horizontal="center" vertical="center" wrapText="1"/>
    </xf>
    <xf numFmtId="0" fontId="7" fillId="0" borderId="18" xfId="0" applyFont="1" applyBorder="1" applyAlignment="1">
      <alignment vertical="center" wrapText="1"/>
    </xf>
    <xf numFmtId="0" fontId="7" fillId="0" borderId="19" xfId="0" applyFont="1" applyBorder="1" applyAlignment="1">
      <alignment vertical="center" wrapText="1"/>
    </xf>
    <xf numFmtId="0" fontId="7" fillId="0" borderId="13" xfId="0" applyFont="1" applyBorder="1" applyAlignment="1">
      <alignment vertical="center" wrapText="1"/>
    </xf>
    <xf numFmtId="0" fontId="6" fillId="0" borderId="22" xfId="0" applyFont="1" applyBorder="1" applyAlignment="1">
      <alignment vertical="center" wrapText="1"/>
    </xf>
    <xf numFmtId="0" fontId="6" fillId="0" borderId="18" xfId="0" applyFont="1" applyBorder="1" applyAlignment="1">
      <alignment vertical="center" wrapText="1"/>
    </xf>
    <xf numFmtId="0" fontId="0" fillId="0" borderId="0" xfId="0" applyBorder="1" applyAlignment="1">
      <alignment horizontal="center" vertical="center"/>
    </xf>
    <xf numFmtId="0" fontId="0" fillId="2" borderId="38" xfId="0" applyFill="1" applyBorder="1" applyAlignment="1">
      <alignment vertical="center" wrapText="1"/>
    </xf>
    <xf numFmtId="0" fontId="0" fillId="2" borderId="40" xfId="0" applyFill="1" applyBorder="1" applyAlignment="1">
      <alignment vertical="center" wrapText="1"/>
    </xf>
    <xf numFmtId="0" fontId="0" fillId="2" borderId="41" xfId="0" applyFill="1" applyBorder="1" applyAlignment="1">
      <alignment vertical="center" wrapText="1"/>
    </xf>
    <xf numFmtId="0" fontId="0" fillId="4" borderId="32" xfId="0" applyFill="1" applyBorder="1" applyAlignment="1">
      <alignment vertical="center" wrapText="1"/>
    </xf>
    <xf numFmtId="0" fontId="0" fillId="2" borderId="16" xfId="0" applyFill="1" applyBorder="1" applyAlignment="1">
      <alignment vertical="center" wrapText="1"/>
    </xf>
    <xf numFmtId="0" fontId="0" fillId="2" borderId="8" xfId="0" applyFill="1" applyBorder="1" applyAlignment="1">
      <alignment vertical="center" wrapText="1"/>
    </xf>
    <xf numFmtId="0" fontId="0" fillId="5" borderId="10" xfId="0" applyFill="1" applyBorder="1" applyAlignment="1">
      <alignment horizontal="center" vertical="center" wrapText="1"/>
    </xf>
    <xf numFmtId="0" fontId="0" fillId="0" borderId="19" xfId="0" applyBorder="1" applyAlignment="1">
      <alignment horizontal="center" vertical="center" wrapText="1"/>
    </xf>
    <xf numFmtId="0" fontId="3" fillId="0" borderId="55" xfId="0" applyFont="1" applyBorder="1" applyAlignment="1">
      <alignment horizontal="center" vertical="center" wrapText="1"/>
    </xf>
    <xf numFmtId="0" fontId="0" fillId="0" borderId="0" xfId="0" applyAlignment="1">
      <alignment horizontal="center" vertical="center"/>
    </xf>
    <xf numFmtId="0" fontId="3" fillId="0" borderId="47" xfId="0" applyFont="1" applyFill="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27" xfId="0" applyBorder="1" applyAlignment="1">
      <alignment horizontal="center" vertical="center"/>
    </xf>
    <xf numFmtId="176" fontId="0" fillId="2" borderId="14" xfId="0" applyNumberFormat="1" applyFill="1" applyBorder="1" applyAlignment="1">
      <alignment horizontal="center" vertical="center"/>
    </xf>
    <xf numFmtId="0" fontId="0" fillId="2" borderId="25" xfId="0" applyFill="1" applyBorder="1" applyAlignment="1">
      <alignment horizontal="center" vertical="center"/>
    </xf>
    <xf numFmtId="176" fontId="0" fillId="2" borderId="17" xfId="0" applyNumberFormat="1" applyFill="1" applyBorder="1" applyAlignment="1">
      <alignment horizontal="center" vertical="center"/>
    </xf>
    <xf numFmtId="0" fontId="0" fillId="2" borderId="21" xfId="0" applyFill="1" applyBorder="1" applyAlignment="1">
      <alignment horizontal="center" vertical="center"/>
    </xf>
    <xf numFmtId="0" fontId="0" fillId="2" borderId="21" xfId="0" applyFill="1" applyBorder="1">
      <alignment vertical="center"/>
    </xf>
    <xf numFmtId="0" fontId="0" fillId="2" borderId="24" xfId="0" applyFill="1" applyBorder="1">
      <alignment vertical="center"/>
    </xf>
    <xf numFmtId="38" fontId="0" fillId="2" borderId="25" xfId="1" applyFont="1" applyFill="1" applyBorder="1" applyAlignment="1">
      <alignment vertical="center"/>
    </xf>
    <xf numFmtId="0" fontId="0" fillId="0" borderId="30" xfId="0" applyFill="1" applyBorder="1" applyAlignment="1">
      <alignment horizontal="center" vertical="center"/>
    </xf>
    <xf numFmtId="0" fontId="0" fillId="0" borderId="27" xfId="0" applyFill="1" applyBorder="1" applyAlignment="1">
      <alignment horizontal="center" vertical="center"/>
    </xf>
    <xf numFmtId="177" fontId="0" fillId="0" borderId="63" xfId="0" applyNumberFormat="1" applyFill="1" applyBorder="1" applyAlignment="1">
      <alignment horizontal="center" vertical="center"/>
    </xf>
    <xf numFmtId="177" fontId="0" fillId="0" borderId="20" xfId="0" applyNumberFormat="1" applyFill="1" applyBorder="1" applyAlignment="1">
      <alignment horizontal="center" vertical="center"/>
    </xf>
    <xf numFmtId="178" fontId="0" fillId="0" borderId="0" xfId="4" applyNumberFormat="1" applyFont="1">
      <alignment vertical="center"/>
    </xf>
    <xf numFmtId="177" fontId="0" fillId="7" borderId="27" xfId="0" applyNumberFormat="1" applyFill="1" applyBorder="1" applyAlignment="1">
      <alignment horizontal="center" vertical="center"/>
    </xf>
    <xf numFmtId="177" fontId="0" fillId="0" borderId="27" xfId="0" applyNumberFormat="1" applyFill="1" applyBorder="1" applyAlignment="1">
      <alignment horizontal="center" vertical="center"/>
    </xf>
    <xf numFmtId="38" fontId="3" fillId="0" borderId="65" xfId="1" applyFont="1" applyFill="1" applyBorder="1" applyAlignment="1">
      <alignment vertical="center"/>
    </xf>
    <xf numFmtId="0" fontId="0" fillId="0" borderId="49" xfId="0" applyFill="1" applyBorder="1" applyAlignment="1">
      <alignment horizontal="center" vertical="center"/>
    </xf>
    <xf numFmtId="38" fontId="0" fillId="2" borderId="25" xfId="1" applyFont="1" applyFill="1" applyBorder="1" applyAlignment="1">
      <alignment horizontal="center" vertical="center"/>
    </xf>
    <xf numFmtId="38" fontId="0" fillId="2" borderId="21" xfId="1" applyFont="1" applyFill="1" applyBorder="1" applyAlignment="1">
      <alignment horizontal="center" vertical="center"/>
    </xf>
    <xf numFmtId="38" fontId="0" fillId="0" borderId="0" xfId="0" applyNumberFormat="1" applyFill="1" applyBorder="1">
      <alignment vertical="center"/>
    </xf>
    <xf numFmtId="0" fontId="3" fillId="0" borderId="0" xfId="0" applyFont="1" applyFill="1" applyBorder="1" applyAlignment="1">
      <alignment horizontal="left" vertical="center"/>
    </xf>
    <xf numFmtId="0" fontId="0" fillId="0" borderId="0" xfId="0" applyFill="1" applyBorder="1" applyAlignment="1">
      <alignment horizontal="left" vertical="center"/>
    </xf>
    <xf numFmtId="0" fontId="0" fillId="2" borderId="25" xfId="0" applyFill="1" applyBorder="1" applyAlignment="1">
      <alignment horizontal="left" vertical="center"/>
    </xf>
    <xf numFmtId="0" fontId="0" fillId="2" borderId="21" xfId="0" applyFill="1" applyBorder="1" applyAlignment="1">
      <alignment horizontal="left" vertical="center" wrapText="1"/>
    </xf>
    <xf numFmtId="0" fontId="0" fillId="2" borderId="21" xfId="0" applyFill="1" applyBorder="1" applyAlignment="1">
      <alignment horizontal="left" vertical="center"/>
    </xf>
    <xf numFmtId="177" fontId="0" fillId="0" borderId="22" xfId="0" applyNumberFormat="1" applyFill="1" applyBorder="1" applyAlignment="1">
      <alignment horizontal="center" vertical="center"/>
    </xf>
    <xf numFmtId="176" fontId="0" fillId="2" borderId="23" xfId="0" applyNumberFormat="1" applyFill="1" applyBorder="1" applyAlignment="1">
      <alignment horizontal="center" vertical="center"/>
    </xf>
    <xf numFmtId="0" fontId="3" fillId="0" borderId="45" xfId="0" applyFont="1" applyFill="1" applyBorder="1" applyAlignment="1">
      <alignment vertical="center"/>
    </xf>
    <xf numFmtId="38" fontId="0" fillId="2" borderId="64" xfId="1" applyFont="1" applyFill="1" applyBorder="1" applyAlignment="1">
      <alignment vertical="center"/>
    </xf>
    <xf numFmtId="38" fontId="0" fillId="2" borderId="39" xfId="1" applyFont="1" applyFill="1" applyBorder="1" applyAlignment="1">
      <alignment vertical="center"/>
    </xf>
    <xf numFmtId="38" fontId="0" fillId="2" borderId="39" xfId="1" applyFont="1" applyFill="1" applyBorder="1">
      <alignment vertical="center"/>
    </xf>
    <xf numFmtId="0" fontId="0" fillId="2" borderId="66" xfId="0" applyFill="1" applyBorder="1" applyAlignment="1">
      <alignment vertical="center" shrinkToFit="1"/>
    </xf>
    <xf numFmtId="38" fontId="3" fillId="0" borderId="67" xfId="1" applyFont="1" applyFill="1" applyBorder="1" applyAlignment="1">
      <alignment vertical="center"/>
    </xf>
    <xf numFmtId="0" fontId="3" fillId="0" borderId="47" xfId="0" applyFont="1" applyFill="1" applyBorder="1" applyAlignment="1">
      <alignment vertical="center"/>
    </xf>
    <xf numFmtId="0" fontId="0" fillId="0" borderId="47" xfId="0" applyFill="1" applyBorder="1" applyAlignment="1">
      <alignment horizontal="center" vertical="center"/>
    </xf>
    <xf numFmtId="0" fontId="0" fillId="2" borderId="61" xfId="0" applyFill="1" applyBorder="1" applyAlignment="1">
      <alignment horizontal="left" vertical="center"/>
    </xf>
    <xf numFmtId="0" fontId="0" fillId="2" borderId="35" xfId="0" applyFill="1" applyBorder="1" applyAlignment="1">
      <alignment horizontal="left" vertical="center"/>
    </xf>
    <xf numFmtId="0" fontId="0" fillId="2" borderId="54" xfId="0" applyFill="1" applyBorder="1" applyAlignment="1">
      <alignment horizontal="left" vertical="center"/>
    </xf>
    <xf numFmtId="0" fontId="0" fillId="0" borderId="7" xfId="0" applyFill="1" applyBorder="1">
      <alignment vertical="center"/>
    </xf>
    <xf numFmtId="0" fontId="0" fillId="0" borderId="7" xfId="0" applyBorder="1">
      <alignment vertical="center"/>
    </xf>
    <xf numFmtId="38" fontId="3" fillId="2" borderId="43" xfId="1" applyFont="1" applyFill="1" applyBorder="1" applyAlignment="1">
      <alignment horizontal="right" vertical="center" wrapText="1"/>
    </xf>
    <xf numFmtId="177" fontId="0" fillId="7" borderId="26" xfId="0" applyNumberFormat="1" applyFill="1" applyBorder="1" applyAlignment="1">
      <alignment horizontal="center" vertical="center"/>
    </xf>
    <xf numFmtId="177" fontId="0" fillId="7" borderId="9" xfId="0" applyNumberFormat="1" applyFill="1" applyBorder="1" applyAlignment="1">
      <alignment horizontal="center" vertical="center"/>
    </xf>
    <xf numFmtId="38" fontId="0" fillId="2" borderId="63" xfId="1" applyFont="1" applyFill="1" applyBorder="1" applyAlignment="1">
      <alignment horizontal="center" vertical="center"/>
    </xf>
    <xf numFmtId="38" fontId="0" fillId="2" borderId="14" xfId="1" applyFont="1" applyFill="1" applyBorder="1" applyAlignment="1">
      <alignment horizontal="center" vertical="center"/>
    </xf>
    <xf numFmtId="38" fontId="0" fillId="2" borderId="20" xfId="1" applyFont="1" applyFill="1" applyBorder="1" applyAlignment="1">
      <alignment horizontal="center" vertical="center"/>
    </xf>
    <xf numFmtId="38" fontId="0" fillId="2" borderId="17" xfId="1" applyFont="1" applyFill="1" applyBorder="1" applyAlignment="1">
      <alignment horizontal="center" vertical="center"/>
    </xf>
    <xf numFmtId="38" fontId="3" fillId="2" borderId="42" xfId="1" applyFont="1" applyFill="1" applyBorder="1" applyAlignment="1">
      <alignment horizontal="center" vertical="center" wrapText="1"/>
    </xf>
    <xf numFmtId="38" fontId="3" fillId="2" borderId="52" xfId="1" applyFont="1" applyFill="1" applyBorder="1" applyAlignment="1">
      <alignment horizontal="center" vertical="center" wrapText="1"/>
    </xf>
    <xf numFmtId="38" fontId="3" fillId="0" borderId="68" xfId="1" applyFont="1" applyFill="1" applyBorder="1" applyAlignment="1">
      <alignment vertical="center"/>
    </xf>
    <xf numFmtId="38" fontId="3" fillId="0" borderId="69" xfId="1" applyFont="1" applyFill="1" applyBorder="1" applyAlignment="1">
      <alignment vertical="center"/>
    </xf>
    <xf numFmtId="177" fontId="0" fillId="0" borderId="26" xfId="0" applyNumberFormat="1" applyFill="1" applyBorder="1" applyAlignment="1">
      <alignment horizontal="center" vertical="center"/>
    </xf>
    <xf numFmtId="177" fontId="0" fillId="0" borderId="9" xfId="0" applyNumberFormat="1" applyFill="1" applyBorder="1" applyAlignment="1">
      <alignment horizontal="center" vertical="center"/>
    </xf>
    <xf numFmtId="38" fontId="3" fillId="0" borderId="27" xfId="1" applyFont="1" applyFill="1" applyBorder="1" applyAlignment="1">
      <alignment vertical="center"/>
    </xf>
    <xf numFmtId="38" fontId="0" fillId="0" borderId="0" xfId="1" applyFont="1" applyFill="1" applyBorder="1" applyAlignment="1">
      <alignment vertical="center" wrapText="1"/>
    </xf>
    <xf numFmtId="38" fontId="0" fillId="0" borderId="17" xfId="1" applyFont="1" applyFill="1" applyBorder="1" applyAlignment="1">
      <alignment vertical="center"/>
    </xf>
    <xf numFmtId="0" fontId="0" fillId="0" borderId="2" xfId="0" applyFill="1" applyBorder="1" applyAlignment="1">
      <alignment horizontal="center" vertical="center"/>
    </xf>
    <xf numFmtId="177" fontId="0" fillId="0" borderId="10" xfId="0" applyNumberFormat="1" applyFill="1" applyBorder="1" applyAlignment="1">
      <alignment horizontal="center" vertical="center"/>
    </xf>
    <xf numFmtId="177" fontId="0" fillId="0" borderId="53" xfId="0" applyNumberFormat="1" applyFill="1" applyBorder="1" applyAlignment="1">
      <alignment horizontal="center" vertical="center"/>
    </xf>
    <xf numFmtId="38" fontId="0" fillId="0" borderId="9" xfId="1" applyFont="1" applyFill="1" applyBorder="1" applyAlignment="1">
      <alignment horizontal="center" vertical="center"/>
    </xf>
    <xf numFmtId="38" fontId="0" fillId="0" borderId="9" xfId="1" applyFont="1" applyFill="1" applyBorder="1" applyAlignment="1">
      <alignment vertical="center" wrapText="1"/>
    </xf>
    <xf numFmtId="38" fontId="0" fillId="0" borderId="27" xfId="1" applyFont="1" applyFill="1" applyBorder="1" applyAlignment="1">
      <alignment vertical="center" wrapText="1"/>
    </xf>
    <xf numFmtId="38" fontId="0" fillId="0" borderId="27" xfId="1" applyFont="1" applyFill="1" applyBorder="1" applyAlignment="1">
      <alignment horizontal="center" vertical="center"/>
    </xf>
    <xf numFmtId="0" fontId="3" fillId="0" borderId="26" xfId="0" applyFont="1" applyFill="1" applyBorder="1" applyAlignment="1">
      <alignment horizontal="center" vertical="center"/>
    </xf>
    <xf numFmtId="38" fontId="3" fillId="0" borderId="29" xfId="1" applyFont="1" applyFill="1" applyBorder="1" applyAlignment="1">
      <alignment vertical="center"/>
    </xf>
    <xf numFmtId="38" fontId="0" fillId="0" borderId="1" xfId="1" applyFont="1" applyFill="1" applyBorder="1" applyAlignment="1">
      <alignment vertical="center"/>
    </xf>
    <xf numFmtId="38" fontId="0" fillId="0" borderId="2" xfId="1" applyFont="1" applyFill="1" applyBorder="1" applyAlignment="1">
      <alignment vertical="center" wrapText="1"/>
    </xf>
    <xf numFmtId="38" fontId="0" fillId="0" borderId="4" xfId="1" applyFont="1" applyFill="1" applyBorder="1" applyAlignment="1">
      <alignment vertical="center"/>
    </xf>
    <xf numFmtId="0" fontId="0" fillId="0" borderId="34" xfId="0" applyFill="1" applyBorder="1" applyAlignment="1">
      <alignment horizontal="center" vertical="center"/>
    </xf>
    <xf numFmtId="38" fontId="0" fillId="0" borderId="49" xfId="1" applyFont="1" applyFill="1" applyBorder="1" applyAlignment="1">
      <alignment vertical="center"/>
    </xf>
    <xf numFmtId="38" fontId="0" fillId="0" borderId="18" xfId="1" applyNumberFormat="1" applyFont="1" applyFill="1" applyBorder="1" applyAlignment="1">
      <alignment vertical="center"/>
    </xf>
    <xf numFmtId="38" fontId="0" fillId="0" borderId="19" xfId="1" applyFont="1" applyFill="1" applyBorder="1" applyAlignment="1">
      <alignment vertical="center"/>
    </xf>
    <xf numFmtId="38" fontId="0" fillId="0" borderId="13" xfId="1" applyFont="1" applyFill="1" applyBorder="1" applyAlignment="1">
      <alignment vertical="center"/>
    </xf>
    <xf numFmtId="0" fontId="0" fillId="0" borderId="35" xfId="0" applyFill="1" applyBorder="1" applyAlignment="1">
      <alignment horizontal="center" vertical="center"/>
    </xf>
    <xf numFmtId="38" fontId="0" fillId="0" borderId="50" xfId="1" applyFont="1" applyFill="1" applyBorder="1" applyAlignment="1">
      <alignment vertical="center"/>
    </xf>
    <xf numFmtId="38" fontId="0" fillId="0" borderId="20" xfId="1" applyFont="1" applyFill="1" applyBorder="1" applyAlignment="1">
      <alignment vertical="center"/>
    </xf>
    <xf numFmtId="38" fontId="0" fillId="0" borderId="21" xfId="1" applyFont="1" applyFill="1" applyBorder="1" applyAlignment="1">
      <alignment vertical="center"/>
    </xf>
    <xf numFmtId="38" fontId="0" fillId="0" borderId="18" xfId="1" applyFont="1" applyFill="1" applyBorder="1" applyAlignment="1">
      <alignment vertical="center"/>
    </xf>
    <xf numFmtId="0" fontId="0" fillId="0" borderId="0" xfId="0" applyFill="1">
      <alignment vertical="center"/>
    </xf>
    <xf numFmtId="0" fontId="3" fillId="0" borderId="47" xfId="0" applyFont="1" applyFill="1" applyBorder="1" applyAlignment="1">
      <alignment horizontal="left" vertical="center"/>
    </xf>
    <xf numFmtId="38" fontId="3" fillId="0" borderId="70" xfId="1" applyFont="1" applyFill="1" applyBorder="1" applyAlignment="1">
      <alignment vertical="center"/>
    </xf>
    <xf numFmtId="0" fontId="0" fillId="2" borderId="9" xfId="0" applyFill="1" applyBorder="1" applyAlignment="1">
      <alignment horizontal="left" vertical="center"/>
    </xf>
    <xf numFmtId="0" fontId="0" fillId="2" borderId="27" xfId="0" applyFill="1" applyBorder="1" applyAlignment="1">
      <alignment horizontal="left" vertical="center"/>
    </xf>
    <xf numFmtId="0" fontId="0" fillId="2" borderId="12" xfId="0" applyFill="1" applyBorder="1" applyAlignment="1">
      <alignment horizontal="left" vertical="center"/>
    </xf>
    <xf numFmtId="0" fontId="0" fillId="2" borderId="29" xfId="0" applyFill="1" applyBorder="1" applyAlignment="1">
      <alignment horizontal="left" vertical="center"/>
    </xf>
    <xf numFmtId="0" fontId="0" fillId="0" borderId="0" xfId="0" applyAlignment="1">
      <alignment horizontal="center" vertical="center"/>
    </xf>
    <xf numFmtId="0" fontId="0" fillId="2" borderId="30" xfId="0" applyFill="1" applyBorder="1" applyAlignment="1">
      <alignment horizontal="left"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0" fillId="2" borderId="12" xfId="0" applyFill="1" applyBorder="1" applyAlignment="1">
      <alignment horizontal="left" vertical="center" wrapText="1"/>
    </xf>
    <xf numFmtId="0" fontId="0" fillId="2" borderId="29" xfId="0" applyFill="1" applyBorder="1" applyAlignment="1">
      <alignment horizontal="left" vertical="center" wrapText="1"/>
    </xf>
    <xf numFmtId="0" fontId="0" fillId="2" borderId="9" xfId="0" applyFill="1" applyBorder="1" applyAlignment="1">
      <alignment horizontal="center" vertical="center"/>
    </xf>
    <xf numFmtId="0" fontId="0" fillId="2" borderId="27" xfId="0" applyFill="1" applyBorder="1" applyAlignment="1">
      <alignment horizontal="center" vertical="center"/>
    </xf>
    <xf numFmtId="0" fontId="0" fillId="2" borderId="12" xfId="0" applyFill="1" applyBorder="1" applyAlignment="1">
      <alignment horizontal="left" vertical="top" wrapText="1"/>
    </xf>
    <xf numFmtId="0" fontId="0" fillId="2" borderId="29" xfId="0" applyFill="1" applyBorder="1" applyAlignment="1">
      <alignment horizontal="left" vertical="top" wrapText="1"/>
    </xf>
    <xf numFmtId="0" fontId="0" fillId="2" borderId="9" xfId="0" applyFill="1" applyBorder="1" applyAlignment="1">
      <alignment horizontal="left" vertical="center" wrapText="1"/>
    </xf>
    <xf numFmtId="0" fontId="0" fillId="2" borderId="27" xfId="0" applyFill="1" applyBorder="1" applyAlignment="1">
      <alignment horizontal="left" vertical="center" wrapText="1"/>
    </xf>
    <xf numFmtId="0" fontId="0" fillId="2" borderId="30" xfId="0" applyFill="1" applyBorder="1" applyAlignment="1">
      <alignment horizontal="left" vertical="center" wrapText="1"/>
    </xf>
    <xf numFmtId="0" fontId="0" fillId="2" borderId="31" xfId="0" applyFill="1" applyBorder="1" applyAlignment="1">
      <alignment horizontal="left" vertical="center" wrapText="1"/>
    </xf>
    <xf numFmtId="0" fontId="0" fillId="2" borderId="32" xfId="0" applyFill="1" applyBorder="1" applyAlignment="1">
      <alignment horizontal="left" vertical="center" wrapText="1"/>
    </xf>
  </cellXfs>
  <cellStyles count="5">
    <cellStyle name="パーセント" xfId="4" builtinId="5"/>
    <cellStyle name="ハイパーリンク" xfId="3" builtinId="8"/>
    <cellStyle name="桁区切り" xfId="1" builtinId="6"/>
    <cellStyle name="標準" xfId="0" builtinId="0"/>
    <cellStyle name="標準_【参考】ＳＤＧｓターゲッ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hyperlink" Target="#&#12304;&#21442;&#32771;&#12305;&#65331;&#65316;&#65319;&#65363;&#12479;&#12540;&#12466;&#12483;&#12488;!A1"/><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437345</xdr:colOff>
      <xdr:row>11</xdr:row>
      <xdr:rowOff>37295</xdr:rowOff>
    </xdr:from>
    <xdr:to>
      <xdr:col>1</xdr:col>
      <xdr:colOff>1028969</xdr:colOff>
      <xdr:row>11</xdr:row>
      <xdr:rowOff>628919</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9845" y="4752170"/>
          <a:ext cx="591624" cy="591624"/>
        </a:xfrm>
        <a:prstGeom prst="rect">
          <a:avLst/>
        </a:prstGeom>
      </xdr:spPr>
    </xdr:pic>
    <xdr:clientData/>
  </xdr:twoCellAnchor>
  <xdr:twoCellAnchor editAs="oneCell">
    <xdr:from>
      <xdr:col>2</xdr:col>
      <xdr:colOff>438150</xdr:colOff>
      <xdr:row>11</xdr:row>
      <xdr:rowOff>38100</xdr:rowOff>
    </xdr:from>
    <xdr:to>
      <xdr:col>2</xdr:col>
      <xdr:colOff>1038226</xdr:colOff>
      <xdr:row>11</xdr:row>
      <xdr:rowOff>638176</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14650" y="4752975"/>
          <a:ext cx="600076" cy="600076"/>
        </a:xfrm>
        <a:prstGeom prst="rect">
          <a:avLst/>
        </a:prstGeom>
      </xdr:spPr>
    </xdr:pic>
    <xdr:clientData/>
  </xdr:twoCellAnchor>
  <xdr:twoCellAnchor editAs="oneCell">
    <xdr:from>
      <xdr:col>3</xdr:col>
      <xdr:colOff>438955</xdr:colOff>
      <xdr:row>11</xdr:row>
      <xdr:rowOff>38905</xdr:rowOff>
    </xdr:from>
    <xdr:to>
      <xdr:col>3</xdr:col>
      <xdr:colOff>1047483</xdr:colOff>
      <xdr:row>11</xdr:row>
      <xdr:rowOff>647433</xdr:rowOff>
    </xdr:to>
    <xdr:pic>
      <xdr:nvPicPr>
        <xdr:cNvPr id="4" name="図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439455" y="4753780"/>
          <a:ext cx="608528" cy="608528"/>
        </a:xfrm>
        <a:prstGeom prst="rect">
          <a:avLst/>
        </a:prstGeom>
      </xdr:spPr>
    </xdr:pic>
    <xdr:clientData/>
  </xdr:twoCellAnchor>
  <xdr:twoCellAnchor editAs="oneCell">
    <xdr:from>
      <xdr:col>4</xdr:col>
      <xdr:colOff>438150</xdr:colOff>
      <xdr:row>11</xdr:row>
      <xdr:rowOff>38100</xdr:rowOff>
    </xdr:from>
    <xdr:to>
      <xdr:col>4</xdr:col>
      <xdr:colOff>1038226</xdr:colOff>
      <xdr:row>11</xdr:row>
      <xdr:rowOff>638176</xdr:rowOff>
    </xdr:to>
    <xdr:pic>
      <xdr:nvPicPr>
        <xdr:cNvPr id="5" name="図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962650" y="4752975"/>
          <a:ext cx="600076" cy="600076"/>
        </a:xfrm>
        <a:prstGeom prst="rect">
          <a:avLst/>
        </a:prstGeom>
      </xdr:spPr>
    </xdr:pic>
    <xdr:clientData/>
  </xdr:twoCellAnchor>
  <xdr:twoCellAnchor editAs="oneCell">
    <xdr:from>
      <xdr:col>1</xdr:col>
      <xdr:colOff>437345</xdr:colOff>
      <xdr:row>14</xdr:row>
      <xdr:rowOff>37295</xdr:rowOff>
    </xdr:from>
    <xdr:to>
      <xdr:col>1</xdr:col>
      <xdr:colOff>1028969</xdr:colOff>
      <xdr:row>14</xdr:row>
      <xdr:rowOff>628919</xdr:rowOff>
    </xdr:to>
    <xdr:pic>
      <xdr:nvPicPr>
        <xdr:cNvPr id="6" name="図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389845" y="6133295"/>
          <a:ext cx="591624" cy="591624"/>
        </a:xfrm>
        <a:prstGeom prst="rect">
          <a:avLst/>
        </a:prstGeom>
      </xdr:spPr>
    </xdr:pic>
    <xdr:clientData/>
  </xdr:twoCellAnchor>
  <xdr:twoCellAnchor editAs="oneCell">
    <xdr:from>
      <xdr:col>1</xdr:col>
      <xdr:colOff>438150</xdr:colOff>
      <xdr:row>17</xdr:row>
      <xdr:rowOff>38100</xdr:rowOff>
    </xdr:from>
    <xdr:to>
      <xdr:col>1</xdr:col>
      <xdr:colOff>1038226</xdr:colOff>
      <xdr:row>17</xdr:row>
      <xdr:rowOff>638176</xdr:rowOff>
    </xdr:to>
    <xdr:pic>
      <xdr:nvPicPr>
        <xdr:cNvPr id="7" name="図 6"/>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390650" y="7515225"/>
          <a:ext cx="600076" cy="600076"/>
        </a:xfrm>
        <a:prstGeom prst="rect">
          <a:avLst/>
        </a:prstGeom>
      </xdr:spPr>
    </xdr:pic>
    <xdr:clientData/>
  </xdr:twoCellAnchor>
  <xdr:twoCellAnchor editAs="oneCell">
    <xdr:from>
      <xdr:col>2</xdr:col>
      <xdr:colOff>437345</xdr:colOff>
      <xdr:row>14</xdr:row>
      <xdr:rowOff>37295</xdr:rowOff>
    </xdr:from>
    <xdr:to>
      <xdr:col>2</xdr:col>
      <xdr:colOff>1028969</xdr:colOff>
      <xdr:row>14</xdr:row>
      <xdr:rowOff>628919</xdr:rowOff>
    </xdr:to>
    <xdr:pic>
      <xdr:nvPicPr>
        <xdr:cNvPr id="8" name="図 7"/>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913845" y="6133295"/>
          <a:ext cx="591624" cy="591624"/>
        </a:xfrm>
        <a:prstGeom prst="rect">
          <a:avLst/>
        </a:prstGeom>
      </xdr:spPr>
    </xdr:pic>
    <xdr:clientData/>
  </xdr:twoCellAnchor>
  <xdr:twoCellAnchor editAs="oneCell">
    <xdr:from>
      <xdr:col>1</xdr:col>
      <xdr:colOff>438150</xdr:colOff>
      <xdr:row>8</xdr:row>
      <xdr:rowOff>38100</xdr:rowOff>
    </xdr:from>
    <xdr:to>
      <xdr:col>1</xdr:col>
      <xdr:colOff>1038226</xdr:colOff>
      <xdr:row>8</xdr:row>
      <xdr:rowOff>638176</xdr:rowOff>
    </xdr:to>
    <xdr:pic>
      <xdr:nvPicPr>
        <xdr:cNvPr id="9" name="図 8"/>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390650" y="3419475"/>
          <a:ext cx="600076" cy="600076"/>
        </a:xfrm>
        <a:prstGeom prst="rect">
          <a:avLst/>
        </a:prstGeom>
      </xdr:spPr>
    </xdr:pic>
    <xdr:clientData/>
  </xdr:twoCellAnchor>
  <xdr:twoCellAnchor editAs="oneCell">
    <xdr:from>
      <xdr:col>2</xdr:col>
      <xdr:colOff>438150</xdr:colOff>
      <xdr:row>8</xdr:row>
      <xdr:rowOff>38100</xdr:rowOff>
    </xdr:from>
    <xdr:to>
      <xdr:col>2</xdr:col>
      <xdr:colOff>1038226</xdr:colOff>
      <xdr:row>8</xdr:row>
      <xdr:rowOff>638176</xdr:rowOff>
    </xdr:to>
    <xdr:pic>
      <xdr:nvPicPr>
        <xdr:cNvPr id="11" name="図 10"/>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914650" y="3371850"/>
          <a:ext cx="600076" cy="600076"/>
        </a:xfrm>
        <a:prstGeom prst="rect">
          <a:avLst/>
        </a:prstGeom>
      </xdr:spPr>
    </xdr:pic>
    <xdr:clientData/>
  </xdr:twoCellAnchor>
  <xdr:twoCellAnchor editAs="oneCell">
    <xdr:from>
      <xdr:col>3</xdr:col>
      <xdr:colOff>438150</xdr:colOff>
      <xdr:row>8</xdr:row>
      <xdr:rowOff>38100</xdr:rowOff>
    </xdr:from>
    <xdr:to>
      <xdr:col>3</xdr:col>
      <xdr:colOff>1038226</xdr:colOff>
      <xdr:row>8</xdr:row>
      <xdr:rowOff>638176</xdr:rowOff>
    </xdr:to>
    <xdr:pic>
      <xdr:nvPicPr>
        <xdr:cNvPr id="12" name="図 11"/>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4438650" y="3371850"/>
          <a:ext cx="600076" cy="600076"/>
        </a:xfrm>
        <a:prstGeom prst="rect">
          <a:avLst/>
        </a:prstGeom>
      </xdr:spPr>
    </xdr:pic>
    <xdr:clientData/>
  </xdr:twoCellAnchor>
  <xdr:twoCellAnchor editAs="oneCell">
    <xdr:from>
      <xdr:col>3</xdr:col>
      <xdr:colOff>437345</xdr:colOff>
      <xdr:row>14</xdr:row>
      <xdr:rowOff>37295</xdr:rowOff>
    </xdr:from>
    <xdr:to>
      <xdr:col>3</xdr:col>
      <xdr:colOff>1028969</xdr:colOff>
      <xdr:row>14</xdr:row>
      <xdr:rowOff>628919</xdr:rowOff>
    </xdr:to>
    <xdr:pic>
      <xdr:nvPicPr>
        <xdr:cNvPr id="13" name="図 12"/>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4437845" y="6133295"/>
          <a:ext cx="591624" cy="591624"/>
        </a:xfrm>
        <a:prstGeom prst="rect">
          <a:avLst/>
        </a:prstGeom>
      </xdr:spPr>
    </xdr:pic>
    <xdr:clientData/>
  </xdr:twoCellAnchor>
  <xdr:twoCellAnchor editAs="oneCell">
    <xdr:from>
      <xdr:col>4</xdr:col>
      <xdr:colOff>438150</xdr:colOff>
      <xdr:row>8</xdr:row>
      <xdr:rowOff>38100</xdr:rowOff>
    </xdr:from>
    <xdr:to>
      <xdr:col>4</xdr:col>
      <xdr:colOff>1038226</xdr:colOff>
      <xdr:row>8</xdr:row>
      <xdr:rowOff>638176</xdr:rowOff>
    </xdr:to>
    <xdr:pic>
      <xdr:nvPicPr>
        <xdr:cNvPr id="14" name="図 13"/>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5962650" y="3371850"/>
          <a:ext cx="600076" cy="600076"/>
        </a:xfrm>
        <a:prstGeom prst="rect">
          <a:avLst/>
        </a:prstGeom>
      </xdr:spPr>
    </xdr:pic>
    <xdr:clientData/>
  </xdr:twoCellAnchor>
  <xdr:twoCellAnchor editAs="oneCell">
    <xdr:from>
      <xdr:col>4</xdr:col>
      <xdr:colOff>437345</xdr:colOff>
      <xdr:row>14</xdr:row>
      <xdr:rowOff>37295</xdr:rowOff>
    </xdr:from>
    <xdr:to>
      <xdr:col>4</xdr:col>
      <xdr:colOff>1028969</xdr:colOff>
      <xdr:row>14</xdr:row>
      <xdr:rowOff>628919</xdr:rowOff>
    </xdr:to>
    <xdr:pic>
      <xdr:nvPicPr>
        <xdr:cNvPr id="15" name="図 14"/>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5961845" y="6133295"/>
          <a:ext cx="591624" cy="591624"/>
        </a:xfrm>
        <a:prstGeom prst="rect">
          <a:avLst/>
        </a:prstGeom>
      </xdr:spPr>
    </xdr:pic>
    <xdr:clientData/>
  </xdr:twoCellAnchor>
  <xdr:twoCellAnchor editAs="oneCell">
    <xdr:from>
      <xdr:col>2</xdr:col>
      <xdr:colOff>438150</xdr:colOff>
      <xdr:row>17</xdr:row>
      <xdr:rowOff>38100</xdr:rowOff>
    </xdr:from>
    <xdr:to>
      <xdr:col>2</xdr:col>
      <xdr:colOff>1038226</xdr:colOff>
      <xdr:row>17</xdr:row>
      <xdr:rowOff>638176</xdr:rowOff>
    </xdr:to>
    <xdr:pic>
      <xdr:nvPicPr>
        <xdr:cNvPr id="16" name="図 15"/>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2914650" y="7515225"/>
          <a:ext cx="600076" cy="600076"/>
        </a:xfrm>
        <a:prstGeom prst="rect">
          <a:avLst/>
        </a:prstGeom>
      </xdr:spPr>
    </xdr:pic>
    <xdr:clientData/>
  </xdr:twoCellAnchor>
  <xdr:twoCellAnchor editAs="oneCell">
    <xdr:from>
      <xdr:col>3</xdr:col>
      <xdr:colOff>438150</xdr:colOff>
      <xdr:row>17</xdr:row>
      <xdr:rowOff>38100</xdr:rowOff>
    </xdr:from>
    <xdr:to>
      <xdr:col>3</xdr:col>
      <xdr:colOff>1038226</xdr:colOff>
      <xdr:row>17</xdr:row>
      <xdr:rowOff>638176</xdr:rowOff>
    </xdr:to>
    <xdr:pic>
      <xdr:nvPicPr>
        <xdr:cNvPr id="17" name="図 16"/>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4438650" y="7515225"/>
          <a:ext cx="600076" cy="600076"/>
        </a:xfrm>
        <a:prstGeom prst="rect">
          <a:avLst/>
        </a:prstGeom>
      </xdr:spPr>
    </xdr:pic>
    <xdr:clientData/>
  </xdr:twoCellAnchor>
  <xdr:twoCellAnchor editAs="oneCell">
    <xdr:from>
      <xdr:col>4</xdr:col>
      <xdr:colOff>438150</xdr:colOff>
      <xdr:row>17</xdr:row>
      <xdr:rowOff>38100</xdr:rowOff>
    </xdr:from>
    <xdr:to>
      <xdr:col>4</xdr:col>
      <xdr:colOff>1038226</xdr:colOff>
      <xdr:row>17</xdr:row>
      <xdr:rowOff>638176</xdr:rowOff>
    </xdr:to>
    <xdr:pic>
      <xdr:nvPicPr>
        <xdr:cNvPr id="18" name="図 17"/>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5962650" y="7515225"/>
          <a:ext cx="600076" cy="6000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437345</xdr:colOff>
      <xdr:row>11</xdr:row>
      <xdr:rowOff>37295</xdr:rowOff>
    </xdr:from>
    <xdr:to>
      <xdr:col>1</xdr:col>
      <xdr:colOff>1028969</xdr:colOff>
      <xdr:row>11</xdr:row>
      <xdr:rowOff>628919</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9845" y="4799795"/>
          <a:ext cx="591624" cy="591624"/>
        </a:xfrm>
        <a:prstGeom prst="rect">
          <a:avLst/>
        </a:prstGeom>
      </xdr:spPr>
    </xdr:pic>
    <xdr:clientData/>
  </xdr:twoCellAnchor>
  <xdr:twoCellAnchor editAs="oneCell">
    <xdr:from>
      <xdr:col>2</xdr:col>
      <xdr:colOff>438150</xdr:colOff>
      <xdr:row>11</xdr:row>
      <xdr:rowOff>38100</xdr:rowOff>
    </xdr:from>
    <xdr:to>
      <xdr:col>2</xdr:col>
      <xdr:colOff>1038226</xdr:colOff>
      <xdr:row>11</xdr:row>
      <xdr:rowOff>638176</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14650" y="4324350"/>
          <a:ext cx="600076" cy="600076"/>
        </a:xfrm>
        <a:prstGeom prst="rect">
          <a:avLst/>
        </a:prstGeom>
      </xdr:spPr>
    </xdr:pic>
    <xdr:clientData/>
  </xdr:twoCellAnchor>
  <xdr:twoCellAnchor editAs="oneCell">
    <xdr:from>
      <xdr:col>3</xdr:col>
      <xdr:colOff>438955</xdr:colOff>
      <xdr:row>11</xdr:row>
      <xdr:rowOff>38905</xdr:rowOff>
    </xdr:from>
    <xdr:to>
      <xdr:col>3</xdr:col>
      <xdr:colOff>1047483</xdr:colOff>
      <xdr:row>11</xdr:row>
      <xdr:rowOff>647433</xdr:rowOff>
    </xdr:to>
    <xdr:pic>
      <xdr:nvPicPr>
        <xdr:cNvPr id="4" name="図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439455" y="4801405"/>
          <a:ext cx="608528" cy="608528"/>
        </a:xfrm>
        <a:prstGeom prst="rect">
          <a:avLst/>
        </a:prstGeom>
      </xdr:spPr>
    </xdr:pic>
    <xdr:clientData/>
  </xdr:twoCellAnchor>
  <xdr:twoCellAnchor editAs="oneCell">
    <xdr:from>
      <xdr:col>4</xdr:col>
      <xdr:colOff>438150</xdr:colOff>
      <xdr:row>11</xdr:row>
      <xdr:rowOff>38100</xdr:rowOff>
    </xdr:from>
    <xdr:to>
      <xdr:col>4</xdr:col>
      <xdr:colOff>1038226</xdr:colOff>
      <xdr:row>11</xdr:row>
      <xdr:rowOff>638176</xdr:rowOff>
    </xdr:to>
    <xdr:pic>
      <xdr:nvPicPr>
        <xdr:cNvPr id="5" name="図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962650" y="4800600"/>
          <a:ext cx="600076" cy="600076"/>
        </a:xfrm>
        <a:prstGeom prst="rect">
          <a:avLst/>
        </a:prstGeom>
      </xdr:spPr>
    </xdr:pic>
    <xdr:clientData/>
  </xdr:twoCellAnchor>
  <xdr:twoCellAnchor editAs="oneCell">
    <xdr:from>
      <xdr:col>1</xdr:col>
      <xdr:colOff>437345</xdr:colOff>
      <xdr:row>14</xdr:row>
      <xdr:rowOff>37295</xdr:rowOff>
    </xdr:from>
    <xdr:to>
      <xdr:col>1</xdr:col>
      <xdr:colOff>1028969</xdr:colOff>
      <xdr:row>14</xdr:row>
      <xdr:rowOff>628919</xdr:rowOff>
    </xdr:to>
    <xdr:pic>
      <xdr:nvPicPr>
        <xdr:cNvPr id="6" name="図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389845" y="6180920"/>
          <a:ext cx="591624" cy="591624"/>
        </a:xfrm>
        <a:prstGeom prst="rect">
          <a:avLst/>
        </a:prstGeom>
      </xdr:spPr>
    </xdr:pic>
    <xdr:clientData/>
  </xdr:twoCellAnchor>
  <xdr:twoCellAnchor editAs="oneCell">
    <xdr:from>
      <xdr:col>1</xdr:col>
      <xdr:colOff>438150</xdr:colOff>
      <xdr:row>17</xdr:row>
      <xdr:rowOff>38100</xdr:rowOff>
    </xdr:from>
    <xdr:to>
      <xdr:col>1</xdr:col>
      <xdr:colOff>1038226</xdr:colOff>
      <xdr:row>17</xdr:row>
      <xdr:rowOff>638176</xdr:rowOff>
    </xdr:to>
    <xdr:pic>
      <xdr:nvPicPr>
        <xdr:cNvPr id="7" name="図 6"/>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390650" y="7562850"/>
          <a:ext cx="600076" cy="600076"/>
        </a:xfrm>
        <a:prstGeom prst="rect">
          <a:avLst/>
        </a:prstGeom>
      </xdr:spPr>
    </xdr:pic>
    <xdr:clientData/>
  </xdr:twoCellAnchor>
  <xdr:twoCellAnchor editAs="oneCell">
    <xdr:from>
      <xdr:col>2</xdr:col>
      <xdr:colOff>437345</xdr:colOff>
      <xdr:row>14</xdr:row>
      <xdr:rowOff>37295</xdr:rowOff>
    </xdr:from>
    <xdr:to>
      <xdr:col>2</xdr:col>
      <xdr:colOff>1028969</xdr:colOff>
      <xdr:row>14</xdr:row>
      <xdr:rowOff>628919</xdr:rowOff>
    </xdr:to>
    <xdr:pic>
      <xdr:nvPicPr>
        <xdr:cNvPr id="8" name="図 7"/>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913845" y="6180920"/>
          <a:ext cx="591624" cy="591624"/>
        </a:xfrm>
        <a:prstGeom prst="rect">
          <a:avLst/>
        </a:prstGeom>
      </xdr:spPr>
    </xdr:pic>
    <xdr:clientData/>
  </xdr:twoCellAnchor>
  <xdr:twoCellAnchor editAs="oneCell">
    <xdr:from>
      <xdr:col>1</xdr:col>
      <xdr:colOff>438150</xdr:colOff>
      <xdr:row>8</xdr:row>
      <xdr:rowOff>38100</xdr:rowOff>
    </xdr:from>
    <xdr:to>
      <xdr:col>1</xdr:col>
      <xdr:colOff>1038226</xdr:colOff>
      <xdr:row>8</xdr:row>
      <xdr:rowOff>638176</xdr:rowOff>
    </xdr:to>
    <xdr:pic>
      <xdr:nvPicPr>
        <xdr:cNvPr id="9" name="図 8"/>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390650" y="3419475"/>
          <a:ext cx="600076" cy="600076"/>
        </a:xfrm>
        <a:prstGeom prst="rect">
          <a:avLst/>
        </a:prstGeom>
      </xdr:spPr>
    </xdr:pic>
    <xdr:clientData/>
  </xdr:twoCellAnchor>
  <xdr:twoCellAnchor editAs="oneCell">
    <xdr:from>
      <xdr:col>2</xdr:col>
      <xdr:colOff>438150</xdr:colOff>
      <xdr:row>8</xdr:row>
      <xdr:rowOff>38100</xdr:rowOff>
    </xdr:from>
    <xdr:to>
      <xdr:col>2</xdr:col>
      <xdr:colOff>1038226</xdr:colOff>
      <xdr:row>8</xdr:row>
      <xdr:rowOff>638176</xdr:rowOff>
    </xdr:to>
    <xdr:pic>
      <xdr:nvPicPr>
        <xdr:cNvPr id="10" name="図 9"/>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914650" y="3419475"/>
          <a:ext cx="600076" cy="600076"/>
        </a:xfrm>
        <a:prstGeom prst="rect">
          <a:avLst/>
        </a:prstGeom>
      </xdr:spPr>
    </xdr:pic>
    <xdr:clientData/>
  </xdr:twoCellAnchor>
  <xdr:twoCellAnchor editAs="oneCell">
    <xdr:from>
      <xdr:col>3</xdr:col>
      <xdr:colOff>438150</xdr:colOff>
      <xdr:row>8</xdr:row>
      <xdr:rowOff>38100</xdr:rowOff>
    </xdr:from>
    <xdr:to>
      <xdr:col>3</xdr:col>
      <xdr:colOff>1038226</xdr:colOff>
      <xdr:row>8</xdr:row>
      <xdr:rowOff>638176</xdr:rowOff>
    </xdr:to>
    <xdr:pic>
      <xdr:nvPicPr>
        <xdr:cNvPr id="11" name="図 10"/>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4438650" y="3419475"/>
          <a:ext cx="600076" cy="600076"/>
        </a:xfrm>
        <a:prstGeom prst="rect">
          <a:avLst/>
        </a:prstGeom>
      </xdr:spPr>
    </xdr:pic>
    <xdr:clientData/>
  </xdr:twoCellAnchor>
  <xdr:twoCellAnchor editAs="oneCell">
    <xdr:from>
      <xdr:col>3</xdr:col>
      <xdr:colOff>437345</xdr:colOff>
      <xdr:row>14</xdr:row>
      <xdr:rowOff>37295</xdr:rowOff>
    </xdr:from>
    <xdr:to>
      <xdr:col>3</xdr:col>
      <xdr:colOff>1028969</xdr:colOff>
      <xdr:row>14</xdr:row>
      <xdr:rowOff>628919</xdr:rowOff>
    </xdr:to>
    <xdr:pic>
      <xdr:nvPicPr>
        <xdr:cNvPr id="12" name="図 11"/>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4437845" y="6180920"/>
          <a:ext cx="591624" cy="591624"/>
        </a:xfrm>
        <a:prstGeom prst="rect">
          <a:avLst/>
        </a:prstGeom>
      </xdr:spPr>
    </xdr:pic>
    <xdr:clientData/>
  </xdr:twoCellAnchor>
  <xdr:twoCellAnchor editAs="oneCell">
    <xdr:from>
      <xdr:col>4</xdr:col>
      <xdr:colOff>438150</xdr:colOff>
      <xdr:row>8</xdr:row>
      <xdr:rowOff>38100</xdr:rowOff>
    </xdr:from>
    <xdr:to>
      <xdr:col>4</xdr:col>
      <xdr:colOff>1038226</xdr:colOff>
      <xdr:row>8</xdr:row>
      <xdr:rowOff>638176</xdr:rowOff>
    </xdr:to>
    <xdr:pic>
      <xdr:nvPicPr>
        <xdr:cNvPr id="13" name="図 12"/>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5962650" y="3419475"/>
          <a:ext cx="600076" cy="600076"/>
        </a:xfrm>
        <a:prstGeom prst="rect">
          <a:avLst/>
        </a:prstGeom>
      </xdr:spPr>
    </xdr:pic>
    <xdr:clientData/>
  </xdr:twoCellAnchor>
  <xdr:twoCellAnchor editAs="oneCell">
    <xdr:from>
      <xdr:col>4</xdr:col>
      <xdr:colOff>437345</xdr:colOff>
      <xdr:row>14</xdr:row>
      <xdr:rowOff>37295</xdr:rowOff>
    </xdr:from>
    <xdr:to>
      <xdr:col>4</xdr:col>
      <xdr:colOff>1028969</xdr:colOff>
      <xdr:row>14</xdr:row>
      <xdr:rowOff>628919</xdr:rowOff>
    </xdr:to>
    <xdr:pic>
      <xdr:nvPicPr>
        <xdr:cNvPr id="14" name="図 13"/>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5961845" y="6180920"/>
          <a:ext cx="591624" cy="591624"/>
        </a:xfrm>
        <a:prstGeom prst="rect">
          <a:avLst/>
        </a:prstGeom>
      </xdr:spPr>
    </xdr:pic>
    <xdr:clientData/>
  </xdr:twoCellAnchor>
  <xdr:twoCellAnchor editAs="oneCell">
    <xdr:from>
      <xdr:col>2</xdr:col>
      <xdr:colOff>438150</xdr:colOff>
      <xdr:row>17</xdr:row>
      <xdr:rowOff>38100</xdr:rowOff>
    </xdr:from>
    <xdr:to>
      <xdr:col>2</xdr:col>
      <xdr:colOff>1038226</xdr:colOff>
      <xdr:row>17</xdr:row>
      <xdr:rowOff>638176</xdr:rowOff>
    </xdr:to>
    <xdr:pic>
      <xdr:nvPicPr>
        <xdr:cNvPr id="15" name="図 14"/>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2914650" y="7562850"/>
          <a:ext cx="600076" cy="600076"/>
        </a:xfrm>
        <a:prstGeom prst="rect">
          <a:avLst/>
        </a:prstGeom>
      </xdr:spPr>
    </xdr:pic>
    <xdr:clientData/>
  </xdr:twoCellAnchor>
  <xdr:twoCellAnchor editAs="oneCell">
    <xdr:from>
      <xdr:col>3</xdr:col>
      <xdr:colOff>438150</xdr:colOff>
      <xdr:row>17</xdr:row>
      <xdr:rowOff>38100</xdr:rowOff>
    </xdr:from>
    <xdr:to>
      <xdr:col>3</xdr:col>
      <xdr:colOff>1038226</xdr:colOff>
      <xdr:row>17</xdr:row>
      <xdr:rowOff>638176</xdr:rowOff>
    </xdr:to>
    <xdr:pic>
      <xdr:nvPicPr>
        <xdr:cNvPr id="16" name="図 15"/>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4438650" y="7562850"/>
          <a:ext cx="600076" cy="600076"/>
        </a:xfrm>
        <a:prstGeom prst="rect">
          <a:avLst/>
        </a:prstGeom>
      </xdr:spPr>
    </xdr:pic>
    <xdr:clientData/>
  </xdr:twoCellAnchor>
  <xdr:twoCellAnchor editAs="oneCell">
    <xdr:from>
      <xdr:col>4</xdr:col>
      <xdr:colOff>438150</xdr:colOff>
      <xdr:row>17</xdr:row>
      <xdr:rowOff>38100</xdr:rowOff>
    </xdr:from>
    <xdr:to>
      <xdr:col>4</xdr:col>
      <xdr:colOff>1038226</xdr:colOff>
      <xdr:row>17</xdr:row>
      <xdr:rowOff>638176</xdr:rowOff>
    </xdr:to>
    <xdr:pic>
      <xdr:nvPicPr>
        <xdr:cNvPr id="17" name="図 16"/>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5962650" y="7562850"/>
          <a:ext cx="600076" cy="600076"/>
        </a:xfrm>
        <a:prstGeom prst="rect">
          <a:avLst/>
        </a:prstGeom>
      </xdr:spPr>
    </xdr:pic>
    <xdr:clientData/>
  </xdr:twoCellAnchor>
  <xdr:twoCellAnchor>
    <xdr:from>
      <xdr:col>5</xdr:col>
      <xdr:colOff>561975</xdr:colOff>
      <xdr:row>17</xdr:row>
      <xdr:rowOff>428625</xdr:rowOff>
    </xdr:from>
    <xdr:to>
      <xdr:col>14</xdr:col>
      <xdr:colOff>19050</xdr:colOff>
      <xdr:row>22</xdr:row>
      <xdr:rowOff>0</xdr:rowOff>
    </xdr:to>
    <xdr:sp macro="" textlink="">
      <xdr:nvSpPr>
        <xdr:cNvPr id="18" name="四角形吹き出し 17"/>
        <xdr:cNvSpPr/>
      </xdr:nvSpPr>
      <xdr:spPr>
        <a:xfrm>
          <a:off x="7610475" y="7477125"/>
          <a:ext cx="5629275" cy="2171700"/>
        </a:xfrm>
        <a:prstGeom prst="wedgeRectCallout">
          <a:avLst>
            <a:gd name="adj1" fmla="val -58566"/>
            <a:gd name="adj2" fmla="val 2355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ＳＤＧｓのターゲット（ゴールの下に設定されています）を参考に記入してください。この際、文末を、直接的な効果は「目標としている。」とし、間接・反射的な効果は「期待できる。」としてください。</a:t>
          </a:r>
          <a:endParaRPr kumimoji="1" lang="en-US" altLang="ja-JP" sz="1100"/>
        </a:p>
        <a:p>
          <a:pPr algn="l"/>
          <a:r>
            <a:rPr kumimoji="1" lang="ja-JP" altLang="en-US" sz="1100"/>
            <a:t>記入例の場合、学生が主体的に活動し、スキルを得る場を提供することが主目的（直接的効果）であり、結果として中心市街地が活性化するかもしれないため、スキル取得を目標として記載し、産業面は期待できる（間接的効果）としています。</a:t>
          </a:r>
          <a:endParaRPr kumimoji="1" lang="en-US" altLang="ja-JP" sz="1100"/>
        </a:p>
        <a:p>
          <a:pPr algn="l"/>
          <a:r>
            <a:rPr kumimoji="1" lang="ja-JP" altLang="en-US" sz="1100"/>
            <a:t>環境面については、著しい悪影響を及ばさないことを示すため「配慮します。」としています。</a:t>
          </a:r>
          <a:endParaRPr kumimoji="1" lang="en-US" altLang="ja-JP" sz="1100"/>
        </a:p>
        <a:p>
          <a:pPr algn="l"/>
          <a:endParaRPr kumimoji="1" lang="en-US" altLang="ja-JP" sz="1100"/>
        </a:p>
      </xdr:txBody>
    </xdr:sp>
    <xdr:clientData/>
  </xdr:twoCellAnchor>
  <xdr:twoCellAnchor>
    <xdr:from>
      <xdr:col>6</xdr:col>
      <xdr:colOff>0</xdr:colOff>
      <xdr:row>3</xdr:row>
      <xdr:rowOff>466726</xdr:rowOff>
    </xdr:from>
    <xdr:to>
      <xdr:col>14</xdr:col>
      <xdr:colOff>142875</xdr:colOff>
      <xdr:row>6</xdr:row>
      <xdr:rowOff>371474</xdr:rowOff>
    </xdr:to>
    <xdr:sp macro="" textlink="">
      <xdr:nvSpPr>
        <xdr:cNvPr id="20" name="四角形吹き出し 19"/>
        <xdr:cNvSpPr/>
      </xdr:nvSpPr>
      <xdr:spPr>
        <a:xfrm>
          <a:off x="7734300" y="1438276"/>
          <a:ext cx="5629275" cy="1152523"/>
        </a:xfrm>
        <a:prstGeom prst="wedgeRectCallout">
          <a:avLst>
            <a:gd name="adj1" fmla="val -63135"/>
            <a:gd name="adj2" fmla="val -4429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SDGs</a:t>
          </a:r>
          <a:r>
            <a:rPr kumimoji="1" lang="ja-JP" altLang="en-US" sz="1100"/>
            <a:t>活動の概要を、文字数</a:t>
          </a:r>
          <a:r>
            <a:rPr kumimoji="1" lang="en-US" altLang="ja-JP" sz="1100"/>
            <a:t>80</a:t>
          </a:r>
          <a:r>
            <a:rPr kumimoji="1" lang="ja-JP" altLang="en-US" sz="1100"/>
            <a:t>～</a:t>
          </a:r>
          <a:r>
            <a:rPr kumimoji="1" lang="en-US" altLang="ja-JP" sz="1100"/>
            <a:t>130</a:t>
          </a:r>
          <a:r>
            <a:rPr kumimoji="1" lang="ja-JP" altLang="en-US" sz="1100"/>
            <a:t>程度で記載してください。</a:t>
          </a:r>
          <a:endParaRPr kumimoji="1" lang="en-US" altLang="ja-JP" sz="1100"/>
        </a:p>
        <a:p>
          <a:pPr algn="l"/>
          <a:r>
            <a:rPr kumimoji="1" lang="ja-JP" altLang="en-US" sz="1100"/>
            <a:t>文字数はＦ列４行目に表示しています。</a:t>
          </a:r>
          <a:endParaRPr kumimoji="1" lang="en-US" altLang="ja-JP" sz="1100"/>
        </a:p>
        <a:p>
          <a:pPr algn="l"/>
          <a:r>
            <a:rPr kumimoji="1" lang="ja-JP" altLang="en-US" sz="1100"/>
            <a:t>この際、新規に開催するもの、既存の活動を拡大するもの、既存の活動を改善するもののいずれに当たるかをわかるように記載してください。</a:t>
          </a:r>
          <a:endParaRPr kumimoji="1" lang="en-US" altLang="ja-JP" sz="1100"/>
        </a:p>
      </xdr:txBody>
    </xdr:sp>
    <xdr:clientData/>
  </xdr:twoCellAnchor>
  <xdr:twoCellAnchor>
    <xdr:from>
      <xdr:col>5</xdr:col>
      <xdr:colOff>676275</xdr:colOff>
      <xdr:row>7</xdr:row>
      <xdr:rowOff>2</xdr:rowOff>
    </xdr:from>
    <xdr:to>
      <xdr:col>14</xdr:col>
      <xdr:colOff>133350</xdr:colOff>
      <xdr:row>10</xdr:row>
      <xdr:rowOff>114300</xdr:rowOff>
    </xdr:to>
    <xdr:sp macro="" textlink="">
      <xdr:nvSpPr>
        <xdr:cNvPr id="21" name="四角形吹き出し 20">
          <a:hlinkClick xmlns:r="http://schemas.openxmlformats.org/officeDocument/2006/relationships" r:id="rId17"/>
        </xdr:cNvPr>
        <xdr:cNvSpPr/>
      </xdr:nvSpPr>
      <xdr:spPr>
        <a:xfrm>
          <a:off x="7724775" y="2695577"/>
          <a:ext cx="5629275" cy="1466848"/>
        </a:xfrm>
        <a:prstGeom prst="wedgeRectCallout">
          <a:avLst>
            <a:gd name="adj1" fmla="val -64657"/>
            <a:gd name="adj2" fmla="val -406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該当するＳＤＧｓゴールに〇を記載してください。ゴールの意味は、ターゲットを参考にしてください。</a:t>
          </a:r>
          <a:endParaRPr kumimoji="1" lang="en-US" altLang="ja-JP" sz="1100"/>
        </a:p>
        <a:p>
          <a:pPr algn="l"/>
          <a:endParaRPr kumimoji="1" lang="en-US" altLang="ja-JP" sz="1100" b="0" i="0" u="none" strike="noStrike">
            <a:solidFill>
              <a:schemeClr val="lt1"/>
            </a:solidFill>
            <a:effectLst/>
            <a:latin typeface="+mn-lt"/>
            <a:ea typeface="+mn-ea"/>
            <a:cs typeface="+mn-cs"/>
          </a:endParaRPr>
        </a:p>
        <a:p>
          <a:pPr algn="l"/>
          <a:r>
            <a:rPr kumimoji="1" lang="ja-JP" altLang="en-US" sz="1100" b="0" i="0" u="none" strike="noStrike">
              <a:solidFill>
                <a:schemeClr val="lt1"/>
              </a:solidFill>
              <a:effectLst/>
              <a:latin typeface="+mn-lt"/>
              <a:ea typeface="+mn-ea"/>
              <a:cs typeface="+mn-cs"/>
            </a:rPr>
            <a:t>ターゲット一覧はこちらをクリックしてください。</a:t>
          </a:r>
          <a:endParaRPr lang="en-US" altLang="ja-JP" sz="1100" b="0" i="0" u="none" strike="noStrike">
            <a:solidFill>
              <a:schemeClr val="lt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304800</xdr:colOff>
      <xdr:row>3</xdr:row>
      <xdr:rowOff>142875</xdr:rowOff>
    </xdr:from>
    <xdr:to>
      <xdr:col>13</xdr:col>
      <xdr:colOff>0</xdr:colOff>
      <xdr:row>3</xdr:row>
      <xdr:rowOff>723900</xdr:rowOff>
    </xdr:to>
    <xdr:sp macro="" textlink="">
      <xdr:nvSpPr>
        <xdr:cNvPr id="2" name="四角形吹き出し 1"/>
        <xdr:cNvSpPr/>
      </xdr:nvSpPr>
      <xdr:spPr>
        <a:xfrm>
          <a:off x="8039100" y="866775"/>
          <a:ext cx="4495800" cy="581025"/>
        </a:xfrm>
        <a:prstGeom prst="wedgeRectCallout">
          <a:avLst>
            <a:gd name="adj1" fmla="val -78274"/>
            <a:gd name="adj2" fmla="val -963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プロジェクトの現状について文字数</a:t>
          </a:r>
          <a:r>
            <a:rPr kumimoji="1" lang="en-US" altLang="ja-JP" sz="1100"/>
            <a:t>80</a:t>
          </a:r>
          <a:r>
            <a:rPr kumimoji="1" lang="ja-JP" altLang="en-US" sz="1100"/>
            <a:t>～</a:t>
          </a:r>
          <a:r>
            <a:rPr kumimoji="1" lang="en-US" altLang="ja-JP" sz="1100"/>
            <a:t>130</a:t>
          </a:r>
          <a:r>
            <a:rPr kumimoji="1" lang="ja-JP" altLang="en-US" sz="1100"/>
            <a:t>文字程度で記載してください。最低限、複数主体が計画に合意していることが必要です。</a:t>
          </a:r>
          <a:endParaRPr kumimoji="1" lang="en-US" altLang="ja-JP" sz="1100"/>
        </a:p>
      </xdr:txBody>
    </xdr:sp>
    <xdr:clientData/>
  </xdr:twoCellAnchor>
  <xdr:twoCellAnchor>
    <xdr:from>
      <xdr:col>6</xdr:col>
      <xdr:colOff>314325</xdr:colOff>
      <xdr:row>3</xdr:row>
      <xdr:rowOff>1343025</xdr:rowOff>
    </xdr:from>
    <xdr:to>
      <xdr:col>13</xdr:col>
      <xdr:colOff>9525</xdr:colOff>
      <xdr:row>4</xdr:row>
      <xdr:rowOff>504825</xdr:rowOff>
    </xdr:to>
    <xdr:sp macro="" textlink="">
      <xdr:nvSpPr>
        <xdr:cNvPr id="3" name="四角形吹き出し 2"/>
        <xdr:cNvSpPr/>
      </xdr:nvSpPr>
      <xdr:spPr>
        <a:xfrm>
          <a:off x="8048625" y="2066925"/>
          <a:ext cx="4495800" cy="581025"/>
        </a:xfrm>
        <a:prstGeom prst="wedgeRectCallout">
          <a:avLst>
            <a:gd name="adj1" fmla="val -75520"/>
            <a:gd name="adj2" fmla="val -307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プロジェクトの普及計画について文字数</a:t>
          </a:r>
          <a:r>
            <a:rPr kumimoji="1" lang="en-US" altLang="ja-JP" sz="1100"/>
            <a:t>250</a:t>
          </a:r>
          <a:r>
            <a:rPr kumimoji="1" lang="ja-JP" altLang="en-US" sz="1100"/>
            <a:t>文字以内で記載してください。最低限、複数主体が計画に合意しいることが必要です。</a:t>
          </a:r>
          <a:endParaRPr kumimoji="1" lang="en-US" altLang="ja-JP" sz="1100"/>
        </a:p>
      </xdr:txBody>
    </xdr:sp>
    <xdr:clientData/>
  </xdr:twoCellAnchor>
  <xdr:twoCellAnchor>
    <xdr:from>
      <xdr:col>6</xdr:col>
      <xdr:colOff>304800</xdr:colOff>
      <xdr:row>4</xdr:row>
      <xdr:rowOff>1409700</xdr:rowOff>
    </xdr:from>
    <xdr:to>
      <xdr:col>13</xdr:col>
      <xdr:colOff>0</xdr:colOff>
      <xdr:row>5</xdr:row>
      <xdr:rowOff>571500</xdr:rowOff>
    </xdr:to>
    <xdr:sp macro="" textlink="">
      <xdr:nvSpPr>
        <xdr:cNvPr id="4" name="四角形吹き出し 3"/>
        <xdr:cNvSpPr/>
      </xdr:nvSpPr>
      <xdr:spPr>
        <a:xfrm>
          <a:off x="8039100" y="3552825"/>
          <a:ext cx="4495800" cy="581025"/>
        </a:xfrm>
        <a:prstGeom prst="wedgeRectCallout">
          <a:avLst>
            <a:gd name="adj1" fmla="val -75520"/>
            <a:gd name="adj2" fmla="val -307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事業完了時点の数値目標を掲げて下さい。</a:t>
          </a:r>
          <a:endParaRPr kumimoji="1" lang="en-US" altLang="ja-JP" sz="1100"/>
        </a:p>
      </xdr:txBody>
    </xdr:sp>
    <xdr:clientData/>
  </xdr:twoCellAnchor>
  <xdr:twoCellAnchor>
    <xdr:from>
      <xdr:col>6</xdr:col>
      <xdr:colOff>314325</xdr:colOff>
      <xdr:row>5</xdr:row>
      <xdr:rowOff>1409700</xdr:rowOff>
    </xdr:from>
    <xdr:to>
      <xdr:col>13</xdr:col>
      <xdr:colOff>9525</xdr:colOff>
      <xdr:row>6</xdr:row>
      <xdr:rowOff>571500</xdr:rowOff>
    </xdr:to>
    <xdr:sp macro="" textlink="">
      <xdr:nvSpPr>
        <xdr:cNvPr id="5" name="四角形吹き出し 4"/>
        <xdr:cNvSpPr/>
      </xdr:nvSpPr>
      <xdr:spPr>
        <a:xfrm>
          <a:off x="8048625" y="4972050"/>
          <a:ext cx="4495800" cy="581025"/>
        </a:xfrm>
        <a:prstGeom prst="wedgeRectCallout">
          <a:avLst>
            <a:gd name="adj1" fmla="val -75520"/>
            <a:gd name="adj2" fmla="val -307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２０３０年の目標を記入してください。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257175</xdr:colOff>
      <xdr:row>1</xdr:row>
      <xdr:rowOff>133350</xdr:rowOff>
    </xdr:from>
    <xdr:to>
      <xdr:col>10</xdr:col>
      <xdr:colOff>561975</xdr:colOff>
      <xdr:row>6</xdr:row>
      <xdr:rowOff>0</xdr:rowOff>
    </xdr:to>
    <xdr:sp macro="" textlink="">
      <xdr:nvSpPr>
        <xdr:cNvPr id="2" name="四角形吹き出し 1"/>
        <xdr:cNvSpPr/>
      </xdr:nvSpPr>
      <xdr:spPr>
        <a:xfrm>
          <a:off x="7686675" y="371475"/>
          <a:ext cx="4495800" cy="1076325"/>
        </a:xfrm>
        <a:prstGeom prst="wedgeRectCallout">
          <a:avLst>
            <a:gd name="adj1" fmla="val -75520"/>
            <a:gd name="adj2" fmla="val -307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実施することを月単位の区分で記載してください。</a:t>
          </a:r>
          <a:endParaRPr kumimoji="1" lang="en-US" altLang="ja-JP" sz="1100"/>
        </a:p>
        <a:p>
          <a:pPr algn="l"/>
          <a:r>
            <a:rPr kumimoji="1" lang="ja-JP" altLang="en-US" sz="1100"/>
            <a:t>（日付が決まっているものは日付を入力してください。）</a:t>
          </a:r>
          <a:endParaRPr kumimoji="1" lang="en-US" altLang="ja-JP" sz="1100"/>
        </a:p>
        <a:p>
          <a:pPr algn="l"/>
          <a:r>
            <a:rPr kumimoji="1" lang="ja-JP" altLang="en-US" sz="1100"/>
            <a:t>同時期に実施事項が集中する場合は、適宜行数を増やしてください。特記する実施事項がない月は除いてください。（例では１０月）</a:t>
          </a:r>
          <a:endParaRPr kumimoji="1" lang="en-US" altLang="ja-JP" sz="1100"/>
        </a:p>
        <a:p>
          <a:pPr algn="l"/>
          <a:endParaRPr kumimoji="1" lang="en-US" altLang="ja-JP" sz="1100"/>
        </a:p>
      </xdr:txBody>
    </xdr:sp>
    <xdr:clientData/>
  </xdr:twoCellAnchor>
  <xdr:twoCellAnchor>
    <xdr:from>
      <xdr:col>2</xdr:col>
      <xdr:colOff>0</xdr:colOff>
      <xdr:row>13</xdr:row>
      <xdr:rowOff>76200</xdr:rowOff>
    </xdr:from>
    <xdr:to>
      <xdr:col>2</xdr:col>
      <xdr:colOff>2752725</xdr:colOff>
      <xdr:row>16</xdr:row>
      <xdr:rowOff>95250</xdr:rowOff>
    </xdr:to>
    <xdr:sp macro="" textlink="">
      <xdr:nvSpPr>
        <xdr:cNvPr id="3" name="四角形吹き出し 2"/>
        <xdr:cNvSpPr/>
      </xdr:nvSpPr>
      <xdr:spPr>
        <a:xfrm>
          <a:off x="2476500" y="3190875"/>
          <a:ext cx="2752725" cy="733425"/>
        </a:xfrm>
        <a:prstGeom prst="wedgeRectCallout">
          <a:avLst>
            <a:gd name="adj1" fmla="val -72464"/>
            <a:gd name="adj2" fmla="val -9724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入力は、</a:t>
          </a:r>
          <a:r>
            <a:rPr kumimoji="1" lang="en-US" altLang="ja-JP" sz="1100"/>
            <a:t>2025</a:t>
          </a:r>
          <a:r>
            <a:rPr kumimoji="1" lang="ja-JP" altLang="en-US" sz="1100"/>
            <a:t>年</a:t>
          </a:r>
          <a:r>
            <a:rPr kumimoji="1" lang="en-US" altLang="ja-JP" sz="1100"/>
            <a:t>12</a:t>
          </a:r>
          <a:r>
            <a:rPr kumimoji="1" lang="ja-JP" altLang="en-US" sz="1100"/>
            <a:t>月の場合</a:t>
          </a:r>
          <a:endParaRPr kumimoji="1" lang="en-US" altLang="ja-JP" sz="1100"/>
        </a:p>
        <a:p>
          <a:pPr algn="l"/>
          <a:r>
            <a:rPr kumimoji="1" lang="ja-JP" altLang="en-US" sz="1100"/>
            <a:t>　</a:t>
          </a:r>
          <a:r>
            <a:rPr kumimoji="1" lang="en-US" altLang="ja-JP" sz="1100"/>
            <a:t>2025/12</a:t>
          </a:r>
          <a:r>
            <a:rPr kumimoji="1" lang="ja-JP" altLang="en-US" sz="1100"/>
            <a:t>　と入力してください。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228600</xdr:colOff>
      <xdr:row>1</xdr:row>
      <xdr:rowOff>142875</xdr:rowOff>
    </xdr:from>
    <xdr:to>
      <xdr:col>9</xdr:col>
      <xdr:colOff>647700</xdr:colOff>
      <xdr:row>3</xdr:row>
      <xdr:rowOff>85725</xdr:rowOff>
    </xdr:to>
    <xdr:sp macro="" textlink="">
      <xdr:nvSpPr>
        <xdr:cNvPr id="2" name="四角形吹き出し 1"/>
        <xdr:cNvSpPr/>
      </xdr:nvSpPr>
      <xdr:spPr>
        <a:xfrm>
          <a:off x="5010150" y="381000"/>
          <a:ext cx="4953000" cy="419100"/>
        </a:xfrm>
        <a:prstGeom prst="wedgeRectCallout">
          <a:avLst>
            <a:gd name="adj1" fmla="val -90630"/>
            <a:gd name="adj2" fmla="val 15833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事業による収入、その他収入があるときは記入してください。</a:t>
          </a:r>
          <a:endParaRPr kumimoji="1" lang="en-US" altLang="ja-JP" sz="1100"/>
        </a:p>
      </xdr:txBody>
    </xdr:sp>
    <xdr:clientData/>
  </xdr:twoCellAnchor>
  <xdr:twoCellAnchor>
    <xdr:from>
      <xdr:col>2</xdr:col>
      <xdr:colOff>1235490</xdr:colOff>
      <xdr:row>11</xdr:row>
      <xdr:rowOff>7730</xdr:rowOff>
    </xdr:from>
    <xdr:to>
      <xdr:col>7</xdr:col>
      <xdr:colOff>835440</xdr:colOff>
      <xdr:row>12</xdr:row>
      <xdr:rowOff>109054</xdr:rowOff>
    </xdr:to>
    <xdr:sp macro="" textlink="">
      <xdr:nvSpPr>
        <xdr:cNvPr id="3" name="四角形吹き出し 2"/>
        <xdr:cNvSpPr/>
      </xdr:nvSpPr>
      <xdr:spPr>
        <a:xfrm>
          <a:off x="4493316" y="2589143"/>
          <a:ext cx="4928428" cy="335998"/>
        </a:xfrm>
        <a:prstGeom prst="wedgeRectCallout">
          <a:avLst>
            <a:gd name="adj1" fmla="val -15845"/>
            <a:gd name="adj2" fmla="val -3270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収入のある年度に〇を付してください。</a:t>
          </a:r>
          <a:endParaRPr kumimoji="1" lang="en-US" altLang="ja-JP" sz="1100"/>
        </a:p>
      </xdr:txBody>
    </xdr:sp>
    <xdr:clientData/>
  </xdr:twoCellAnchor>
  <xdr:twoCellAnchor>
    <xdr:from>
      <xdr:col>4</xdr:col>
      <xdr:colOff>266700</xdr:colOff>
      <xdr:row>24</xdr:row>
      <xdr:rowOff>104775</xdr:rowOff>
    </xdr:from>
    <xdr:to>
      <xdr:col>9</xdr:col>
      <xdr:colOff>19050</xdr:colOff>
      <xdr:row>25</xdr:row>
      <xdr:rowOff>209550</xdr:rowOff>
    </xdr:to>
    <xdr:sp macro="" textlink="">
      <xdr:nvSpPr>
        <xdr:cNvPr id="5" name="四角形吹き出し 4"/>
        <xdr:cNvSpPr/>
      </xdr:nvSpPr>
      <xdr:spPr>
        <a:xfrm>
          <a:off x="5810250" y="7962900"/>
          <a:ext cx="3486150" cy="342900"/>
        </a:xfrm>
        <a:prstGeom prst="wedgeRectCallout">
          <a:avLst>
            <a:gd name="adj1" fmla="val -61735"/>
            <a:gd name="adj2" fmla="val -43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支出のある年度に〇を付してください。</a:t>
          </a:r>
          <a:endParaRPr kumimoji="1" lang="en-US" altLang="ja-JP" sz="1100"/>
        </a:p>
      </xdr:txBody>
    </xdr:sp>
    <xdr:clientData/>
  </xdr:twoCellAnchor>
  <xdr:twoCellAnchor>
    <xdr:from>
      <xdr:col>1</xdr:col>
      <xdr:colOff>159027</xdr:colOff>
      <xdr:row>26</xdr:row>
      <xdr:rowOff>88071</xdr:rowOff>
    </xdr:from>
    <xdr:to>
      <xdr:col>1</xdr:col>
      <xdr:colOff>2997477</xdr:colOff>
      <xdr:row>30</xdr:row>
      <xdr:rowOff>97596</xdr:rowOff>
    </xdr:to>
    <xdr:sp macro="" textlink="">
      <xdr:nvSpPr>
        <xdr:cNvPr id="7" name="四角形吹き出し 6"/>
        <xdr:cNvSpPr/>
      </xdr:nvSpPr>
      <xdr:spPr>
        <a:xfrm>
          <a:off x="366092" y="6189593"/>
          <a:ext cx="2838450" cy="948220"/>
        </a:xfrm>
        <a:prstGeom prst="wedgeRectCallout">
          <a:avLst>
            <a:gd name="adj1" fmla="val 73258"/>
            <a:gd name="adj2" fmla="val 5696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事業費の見込み額を記入してください。</a:t>
          </a:r>
          <a:endParaRPr kumimoji="1" lang="en-US" altLang="ja-JP" sz="1100"/>
        </a:p>
        <a:p>
          <a:pPr algn="l"/>
          <a:r>
            <a:rPr kumimoji="1" lang="ja-JP" altLang="en-US" sz="1100"/>
            <a:t>自社製品・サービスを計上する場合は通常価格を記入してください。</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2</xdr:row>
      <xdr:rowOff>666749</xdr:rowOff>
    </xdr:from>
    <xdr:to>
      <xdr:col>1</xdr:col>
      <xdr:colOff>1828800</xdr:colOff>
      <xdr:row>3</xdr:row>
      <xdr:rowOff>542924</xdr:rowOff>
    </xdr:to>
    <xdr:sp macro="" textlink="">
      <xdr:nvSpPr>
        <xdr:cNvPr id="2" name="四角形吹き出し 1"/>
        <xdr:cNvSpPr/>
      </xdr:nvSpPr>
      <xdr:spPr>
        <a:xfrm>
          <a:off x="57150" y="1162049"/>
          <a:ext cx="2085975" cy="828675"/>
        </a:xfrm>
        <a:prstGeom prst="wedgeRectCallout">
          <a:avLst>
            <a:gd name="adj1" fmla="val 61955"/>
            <a:gd name="adj2" fmla="val -553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採点基準の採点ランクのうち、主に該当するものを選択してください。</a:t>
          </a:r>
          <a:endParaRPr kumimoji="1" lang="en-US" altLang="ja-JP" sz="1100"/>
        </a:p>
      </xdr:txBody>
    </xdr:sp>
    <xdr:clientData/>
  </xdr:twoCellAnchor>
  <xdr:twoCellAnchor>
    <xdr:from>
      <xdr:col>4</xdr:col>
      <xdr:colOff>81643</xdr:colOff>
      <xdr:row>3</xdr:row>
      <xdr:rowOff>83457</xdr:rowOff>
    </xdr:from>
    <xdr:to>
      <xdr:col>4</xdr:col>
      <xdr:colOff>2167618</xdr:colOff>
      <xdr:row>3</xdr:row>
      <xdr:rowOff>759733</xdr:rowOff>
    </xdr:to>
    <xdr:sp macro="" textlink="">
      <xdr:nvSpPr>
        <xdr:cNvPr id="3" name="四角形吹き出し 2"/>
        <xdr:cNvSpPr/>
      </xdr:nvSpPr>
      <xdr:spPr>
        <a:xfrm>
          <a:off x="6148161" y="1534886"/>
          <a:ext cx="2085975" cy="676276"/>
        </a:xfrm>
        <a:prstGeom prst="wedgeRectCallout">
          <a:avLst>
            <a:gd name="adj1" fmla="val -73204"/>
            <a:gd name="adj2" fmla="val -921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自己評価点を選んだ理由を記入してください。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39997558519241921"/>
    <pageSetUpPr fitToPage="1"/>
  </sheetPr>
  <dimension ref="A1:I23"/>
  <sheetViews>
    <sheetView tabSelected="1" workbookViewId="0">
      <selection activeCell="Q9" sqref="Q9"/>
    </sheetView>
  </sheetViews>
  <sheetFormatPr defaultRowHeight="18.75" x14ac:dyDescent="0.4"/>
  <cols>
    <col min="1" max="1" width="12.5" customWidth="1"/>
    <col min="2" max="5" width="20" customWidth="1"/>
    <col min="6" max="9" width="0" hidden="1" customWidth="1"/>
  </cols>
  <sheetData>
    <row r="1" spans="1:9" x14ac:dyDescent="0.4">
      <c r="A1" s="248" t="s">
        <v>504</v>
      </c>
      <c r="B1" s="248"/>
      <c r="C1" s="248"/>
      <c r="D1" s="248"/>
      <c r="E1" s="248"/>
    </row>
    <row r="2" spans="1:9" ht="19.5" thickBot="1" x14ac:dyDescent="0.45"/>
    <row r="3" spans="1:9" ht="38.25" thickBot="1" x14ac:dyDescent="0.45">
      <c r="A3" s="15" t="s">
        <v>503</v>
      </c>
      <c r="B3" s="244"/>
      <c r="C3" s="244"/>
      <c r="D3" s="244"/>
      <c r="E3" s="245"/>
    </row>
    <row r="4" spans="1:9" ht="60" customHeight="1" thickBot="1" x14ac:dyDescent="0.45">
      <c r="A4" s="14" t="s">
        <v>19</v>
      </c>
      <c r="B4" s="246"/>
      <c r="C4" s="246"/>
      <c r="D4" s="246"/>
      <c r="E4" s="247"/>
      <c r="F4">
        <f>LEN(B4)</f>
        <v>0</v>
      </c>
    </row>
    <row r="6" spans="1:9" ht="19.5" thickBot="1" x14ac:dyDescent="0.45">
      <c r="A6" t="s">
        <v>0</v>
      </c>
    </row>
    <row r="7" spans="1:9" s="4" customFormat="1" ht="37.5" customHeight="1" x14ac:dyDescent="0.4">
      <c r="A7" s="6" t="s">
        <v>11</v>
      </c>
      <c r="B7" s="16" t="s">
        <v>4</v>
      </c>
      <c r="C7" s="17" t="s">
        <v>21</v>
      </c>
      <c r="D7" s="16" t="s">
        <v>22</v>
      </c>
      <c r="E7" s="18" t="s">
        <v>25</v>
      </c>
    </row>
    <row r="8" spans="1:9" ht="16.5" customHeight="1" x14ac:dyDescent="0.4">
      <c r="A8" s="7"/>
      <c r="B8" s="19" t="s">
        <v>2</v>
      </c>
      <c r="C8" s="20" t="s">
        <v>2</v>
      </c>
      <c r="D8" s="19" t="s">
        <v>2</v>
      </c>
      <c r="E8" s="21" t="s">
        <v>2</v>
      </c>
      <c r="I8" t="s">
        <v>1</v>
      </c>
    </row>
    <row r="9" spans="1:9" ht="52.5" customHeight="1" thickBot="1" x14ac:dyDescent="0.45">
      <c r="A9" s="8"/>
      <c r="B9" s="22"/>
      <c r="C9" s="23"/>
      <c r="D9" s="22"/>
      <c r="E9" s="24"/>
      <c r="I9" t="s">
        <v>3</v>
      </c>
    </row>
    <row r="10" spans="1:9" s="4" customFormat="1" ht="37.5" customHeight="1" x14ac:dyDescent="0.4">
      <c r="A10" s="6" t="s">
        <v>12</v>
      </c>
      <c r="B10" s="16" t="s">
        <v>5</v>
      </c>
      <c r="C10" s="17" t="s">
        <v>6</v>
      </c>
      <c r="D10" s="16" t="s">
        <v>7</v>
      </c>
      <c r="E10" s="18" t="s">
        <v>24</v>
      </c>
    </row>
    <row r="11" spans="1:9" x14ac:dyDescent="0.4">
      <c r="A11" s="7"/>
      <c r="B11" s="19" t="s">
        <v>2</v>
      </c>
      <c r="C11" s="20" t="s">
        <v>2</v>
      </c>
      <c r="D11" s="19" t="s">
        <v>2</v>
      </c>
      <c r="E11" s="21" t="s">
        <v>2</v>
      </c>
    </row>
    <row r="12" spans="1:9" ht="52.5" customHeight="1" x14ac:dyDescent="0.4">
      <c r="A12" s="7"/>
      <c r="B12" s="25"/>
      <c r="C12" s="26"/>
      <c r="D12" s="25"/>
      <c r="E12" s="27"/>
    </row>
    <row r="13" spans="1:9" s="4" customFormat="1" ht="37.5" customHeight="1" x14ac:dyDescent="0.4">
      <c r="A13" s="9"/>
      <c r="B13" s="28" t="s">
        <v>27</v>
      </c>
      <c r="C13" s="29" t="s">
        <v>8</v>
      </c>
      <c r="D13" s="28" t="s">
        <v>23</v>
      </c>
      <c r="E13" s="30" t="s">
        <v>419</v>
      </c>
    </row>
    <row r="14" spans="1:9" x14ac:dyDescent="0.4">
      <c r="A14" s="7"/>
      <c r="B14" s="19" t="s">
        <v>2</v>
      </c>
      <c r="C14" s="20" t="s">
        <v>2</v>
      </c>
      <c r="D14" s="19" t="s">
        <v>2</v>
      </c>
      <c r="E14" s="21" t="s">
        <v>2</v>
      </c>
    </row>
    <row r="15" spans="1:9" ht="52.5" customHeight="1" thickBot="1" x14ac:dyDescent="0.45">
      <c r="A15" s="8"/>
      <c r="B15" s="22"/>
      <c r="C15" s="23"/>
      <c r="D15" s="22"/>
      <c r="E15" s="24"/>
    </row>
    <row r="16" spans="1:9" s="4" customFormat="1" ht="37.5" customHeight="1" x14ac:dyDescent="0.4">
      <c r="A16" s="6" t="s">
        <v>13</v>
      </c>
      <c r="B16" s="16" t="s">
        <v>26</v>
      </c>
      <c r="C16" s="17" t="s">
        <v>10</v>
      </c>
      <c r="D16" s="16" t="s">
        <v>418</v>
      </c>
      <c r="E16" s="18" t="s">
        <v>9</v>
      </c>
    </row>
    <row r="17" spans="1:5" x14ac:dyDescent="0.4">
      <c r="A17" s="7"/>
      <c r="B17" s="10" t="s">
        <v>2</v>
      </c>
      <c r="C17" s="11" t="s">
        <v>2</v>
      </c>
      <c r="D17" s="10" t="s">
        <v>2</v>
      </c>
      <c r="E17" s="12" t="s">
        <v>2</v>
      </c>
    </row>
    <row r="18" spans="1:5" ht="52.5" customHeight="1" thickBot="1" x14ac:dyDescent="0.45">
      <c r="A18" s="8"/>
      <c r="B18" s="5"/>
      <c r="C18" s="2"/>
      <c r="D18" s="5"/>
      <c r="E18" s="3"/>
    </row>
    <row r="19" spans="1:5" x14ac:dyDescent="0.4">
      <c r="B19" s="1"/>
      <c r="C19" s="1"/>
      <c r="D19" s="1"/>
      <c r="E19" s="1"/>
    </row>
    <row r="20" spans="1:5" ht="19.5" thickBot="1" x14ac:dyDescent="0.45">
      <c r="A20" t="s">
        <v>14</v>
      </c>
    </row>
    <row r="21" spans="1:5" ht="57" customHeight="1" thickBot="1" x14ac:dyDescent="0.45">
      <c r="A21" s="13" t="s">
        <v>15</v>
      </c>
      <c r="B21" s="244"/>
      <c r="C21" s="244"/>
      <c r="D21" s="244"/>
      <c r="E21" s="245"/>
    </row>
    <row r="22" spans="1:5" ht="57" customHeight="1" thickBot="1" x14ac:dyDescent="0.45">
      <c r="A22" s="13" t="s">
        <v>16</v>
      </c>
      <c r="B22" s="244"/>
      <c r="C22" s="244"/>
      <c r="D22" s="244"/>
      <c r="E22" s="245"/>
    </row>
    <row r="23" spans="1:5" ht="57" customHeight="1" thickBot="1" x14ac:dyDescent="0.45">
      <c r="A23" s="14" t="s">
        <v>17</v>
      </c>
      <c r="B23" s="246"/>
      <c r="C23" s="246"/>
      <c r="D23" s="246"/>
      <c r="E23" s="247"/>
    </row>
  </sheetData>
  <sheetProtection algorithmName="SHA-512" hashValue="OsvbXwzMC/aGnf4oPOFJ5y0kUwSoMK48o7y5aCFkDih9ITZtMP2eAfwR+8UkE+plclRYZNMv5QyMhW3zo/f3yg==" saltValue="7r+Gwv8VWipMjjXsrPX5aQ==" spinCount="100000" sheet="1" objects="1" scenarios="1"/>
  <protectedRanges>
    <protectedRange sqref="B3:E4 B8:E8 B11:E11 B14:E14 B17:E17 B21:E23" name="範囲1"/>
  </protectedRanges>
  <mergeCells count="6">
    <mergeCell ref="B22:E22"/>
    <mergeCell ref="B23:E23"/>
    <mergeCell ref="A1:E1"/>
    <mergeCell ref="B3:E3"/>
    <mergeCell ref="B4:E4"/>
    <mergeCell ref="B21:E21"/>
  </mergeCells>
  <phoneticPr fontId="1"/>
  <dataValidations count="1">
    <dataValidation type="list" allowBlank="1" showInputMessage="1" showErrorMessage="1" sqref="B8:E8 B17:E17 B11:E11 B14:E14">
      <formula1>$I$8:$I$9</formula1>
    </dataValidation>
  </dataValidations>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pageSetUpPr fitToPage="1"/>
  </sheetPr>
  <dimension ref="A1:K21"/>
  <sheetViews>
    <sheetView zoomScale="84" zoomScaleNormal="84" workbookViewId="0">
      <selection activeCell="D14" sqref="D14"/>
    </sheetView>
  </sheetViews>
  <sheetFormatPr defaultRowHeight="39.75" x14ac:dyDescent="0.4"/>
  <cols>
    <col min="1" max="1" width="4.125" customWidth="1"/>
    <col min="2" max="2" width="25.75" customWidth="1"/>
    <col min="3" max="3" width="11" style="105" bestFit="1" customWidth="1"/>
    <col min="4" max="4" width="38.75" style="4" customWidth="1"/>
    <col min="5" max="8" width="35" style="4" customWidth="1"/>
    <col min="9" max="11" width="9" customWidth="1"/>
  </cols>
  <sheetData>
    <row r="1" spans="1:11" ht="19.5" thickBot="1" x14ac:dyDescent="0.45">
      <c r="A1" s="75"/>
      <c r="B1" s="76" t="s">
        <v>439</v>
      </c>
      <c r="C1" s="107" t="s">
        <v>431</v>
      </c>
      <c r="D1" s="103" t="s">
        <v>432</v>
      </c>
      <c r="E1" s="93" t="s">
        <v>442</v>
      </c>
      <c r="F1" s="94"/>
      <c r="G1" s="94"/>
      <c r="H1" s="95"/>
    </row>
    <row r="2" spans="1:11" ht="19.5" thickBot="1" x14ac:dyDescent="0.45">
      <c r="A2" s="69" t="s">
        <v>420</v>
      </c>
      <c r="B2" s="70"/>
      <c r="C2" s="108"/>
      <c r="D2" s="104"/>
      <c r="E2" s="15" t="s">
        <v>433</v>
      </c>
      <c r="F2" s="85" t="s">
        <v>440</v>
      </c>
      <c r="G2" s="85" t="s">
        <v>441</v>
      </c>
      <c r="H2" s="86" t="s">
        <v>437</v>
      </c>
    </row>
    <row r="3" spans="1:11" ht="75" customHeight="1" x14ac:dyDescent="0.4">
      <c r="A3" s="72"/>
      <c r="B3" s="68" t="s">
        <v>474</v>
      </c>
      <c r="C3" s="100" t="s">
        <v>520</v>
      </c>
      <c r="D3" s="150" t="s">
        <v>524</v>
      </c>
      <c r="E3" s="144" t="s">
        <v>479</v>
      </c>
      <c r="F3" s="145" t="s">
        <v>495</v>
      </c>
      <c r="G3" s="145" t="s">
        <v>494</v>
      </c>
      <c r="H3" s="146" t="s">
        <v>475</v>
      </c>
      <c r="I3">
        <v>10</v>
      </c>
      <c r="J3">
        <f>IF(LEFT(C3,1)="S",5,IF(LEFT(C3,1)="A",3,IF(LEFT(C3,1)="B",1,0)))</f>
        <v>3</v>
      </c>
      <c r="K3">
        <f>I3*J3</f>
        <v>30</v>
      </c>
    </row>
    <row r="4" spans="1:11" ht="75" customHeight="1" x14ac:dyDescent="0.4">
      <c r="A4" s="72"/>
      <c r="B4" s="66" t="s">
        <v>422</v>
      </c>
      <c r="C4" s="101" t="s">
        <v>521</v>
      </c>
      <c r="D4" s="151" t="s">
        <v>525</v>
      </c>
      <c r="E4" s="79" t="s">
        <v>481</v>
      </c>
      <c r="F4" s="77" t="s">
        <v>480</v>
      </c>
      <c r="G4" s="77" t="s">
        <v>472</v>
      </c>
      <c r="H4" s="78" t="s">
        <v>465</v>
      </c>
      <c r="I4">
        <v>6</v>
      </c>
      <c r="J4">
        <f>IF(LEFT(C4,1)="S",5,IF(LEFT(C4,1)="A",3,IF(LEFT(C4,1)="B",1,0)))</f>
        <v>3</v>
      </c>
      <c r="K4">
        <f>I4*J4</f>
        <v>18</v>
      </c>
    </row>
    <row r="5" spans="1:11" ht="75" customHeight="1" thickBot="1" x14ac:dyDescent="0.45">
      <c r="A5" s="72"/>
      <c r="B5" s="67" t="s">
        <v>421</v>
      </c>
      <c r="C5" s="102" t="s">
        <v>521</v>
      </c>
      <c r="D5" s="152" t="s">
        <v>526</v>
      </c>
      <c r="E5" s="147" t="s">
        <v>482</v>
      </c>
      <c r="F5" s="81" t="s">
        <v>498</v>
      </c>
      <c r="G5" s="81" t="s">
        <v>476</v>
      </c>
      <c r="H5" s="82" t="s">
        <v>473</v>
      </c>
      <c r="I5">
        <v>5</v>
      </c>
      <c r="J5">
        <f>IF(LEFT(C5,1)="S",5,IF(LEFT(C5,1)="A",3,IF(LEFT(C5,1)="B",1,0)))</f>
        <v>3</v>
      </c>
      <c r="K5">
        <f>I5*J5</f>
        <v>15</v>
      </c>
    </row>
    <row r="6" spans="1:11" ht="19.5" thickBot="1" x14ac:dyDescent="0.45">
      <c r="A6" s="69" t="s">
        <v>423</v>
      </c>
      <c r="B6" s="136"/>
      <c r="C6" s="137"/>
      <c r="D6" s="153"/>
      <c r="E6" s="15" t="s">
        <v>433</v>
      </c>
      <c r="F6" s="85" t="s">
        <v>440</v>
      </c>
      <c r="G6" s="85" t="s">
        <v>441</v>
      </c>
      <c r="H6" s="86" t="s">
        <v>437</v>
      </c>
    </row>
    <row r="7" spans="1:11" ht="75" customHeight="1" x14ac:dyDescent="0.4">
      <c r="A7" s="72"/>
      <c r="B7" s="133" t="s">
        <v>424</v>
      </c>
      <c r="C7" s="134" t="s">
        <v>522</v>
      </c>
      <c r="D7" s="154" t="s">
        <v>527</v>
      </c>
      <c r="E7" s="130"/>
      <c r="F7" s="131"/>
      <c r="G7" s="83" t="s">
        <v>500</v>
      </c>
      <c r="H7" s="84" t="s">
        <v>501</v>
      </c>
      <c r="I7">
        <v>0</v>
      </c>
      <c r="J7">
        <f t="shared" ref="J7:J13" si="0">IF(LEFT(C7,1)="S",5,IF(LEFT(C7,1)="A",3,IF(LEFT(C7,1)="B",1,0)))</f>
        <v>1</v>
      </c>
      <c r="K7">
        <f t="shared" ref="K7:K13" si="1">I7*J7</f>
        <v>0</v>
      </c>
    </row>
    <row r="8" spans="1:11" ht="75" customHeight="1" thickBot="1" x14ac:dyDescent="0.45">
      <c r="A8" s="73"/>
      <c r="B8" s="67" t="s">
        <v>425</v>
      </c>
      <c r="C8" s="101" t="s">
        <v>521</v>
      </c>
      <c r="D8" s="152" t="s">
        <v>528</v>
      </c>
      <c r="E8" s="87" t="s">
        <v>478</v>
      </c>
      <c r="F8" s="88" t="s">
        <v>477</v>
      </c>
      <c r="G8" s="88" t="s">
        <v>443</v>
      </c>
      <c r="H8" s="89" t="s">
        <v>444</v>
      </c>
      <c r="I8">
        <v>3</v>
      </c>
      <c r="J8">
        <f t="shared" si="0"/>
        <v>3</v>
      </c>
      <c r="K8">
        <f t="shared" si="1"/>
        <v>9</v>
      </c>
    </row>
    <row r="9" spans="1:11" ht="19.5" thickBot="1" x14ac:dyDescent="0.45">
      <c r="A9" s="69" t="s">
        <v>426</v>
      </c>
      <c r="B9" s="136"/>
      <c r="C9" s="137"/>
      <c r="D9" s="153"/>
      <c r="E9" s="15" t="s">
        <v>433</v>
      </c>
      <c r="F9" s="85" t="s">
        <v>440</v>
      </c>
      <c r="G9" s="85" t="s">
        <v>441</v>
      </c>
      <c r="H9" s="86" t="s">
        <v>437</v>
      </c>
    </row>
    <row r="10" spans="1:11" ht="75" customHeight="1" thickBot="1" x14ac:dyDescent="0.45">
      <c r="A10" s="73"/>
      <c r="B10" s="139" t="s">
        <v>427</v>
      </c>
      <c r="C10" s="134" t="s">
        <v>521</v>
      </c>
      <c r="D10" s="155" t="s">
        <v>529</v>
      </c>
      <c r="E10" s="90" t="s">
        <v>493</v>
      </c>
      <c r="F10" s="91" t="s">
        <v>485</v>
      </c>
      <c r="G10" s="91" t="s">
        <v>483</v>
      </c>
      <c r="H10" s="92" t="s">
        <v>484</v>
      </c>
      <c r="I10">
        <v>3</v>
      </c>
      <c r="J10">
        <f t="shared" si="0"/>
        <v>3</v>
      </c>
      <c r="K10">
        <f t="shared" si="1"/>
        <v>9</v>
      </c>
    </row>
    <row r="11" spans="1:11" ht="19.5" thickBot="1" x14ac:dyDescent="0.45">
      <c r="A11" s="69" t="s">
        <v>428</v>
      </c>
      <c r="B11" s="70"/>
      <c r="C11" s="106"/>
      <c r="D11" s="104"/>
      <c r="E11" s="141" t="s">
        <v>433</v>
      </c>
      <c r="F11" s="142" t="s">
        <v>440</v>
      </c>
      <c r="G11" s="142" t="s">
        <v>441</v>
      </c>
      <c r="H11" s="143" t="s">
        <v>437</v>
      </c>
    </row>
    <row r="12" spans="1:11" ht="75" customHeight="1" x14ac:dyDescent="0.4">
      <c r="A12" s="72"/>
      <c r="B12" s="68" t="s">
        <v>429</v>
      </c>
      <c r="C12" s="100" t="s">
        <v>521</v>
      </c>
      <c r="D12" s="150" t="s">
        <v>530</v>
      </c>
      <c r="E12" s="148" t="s">
        <v>487</v>
      </c>
      <c r="F12" s="145" t="s">
        <v>486</v>
      </c>
      <c r="G12" s="145" t="s">
        <v>488</v>
      </c>
      <c r="H12" s="132"/>
      <c r="I12">
        <v>3</v>
      </c>
      <c r="J12">
        <f t="shared" si="0"/>
        <v>3</v>
      </c>
      <c r="K12">
        <f t="shared" si="1"/>
        <v>9</v>
      </c>
    </row>
    <row r="13" spans="1:11" ht="75" customHeight="1" thickBot="1" x14ac:dyDescent="0.45">
      <c r="A13" s="73"/>
      <c r="B13" s="67" t="s">
        <v>430</v>
      </c>
      <c r="C13" s="102" t="s">
        <v>522</v>
      </c>
      <c r="D13" s="152" t="s">
        <v>531</v>
      </c>
      <c r="E13" s="80" t="s">
        <v>491</v>
      </c>
      <c r="F13" s="81" t="s">
        <v>490</v>
      </c>
      <c r="G13" s="81" t="s">
        <v>492</v>
      </c>
      <c r="H13" s="82" t="s">
        <v>489</v>
      </c>
      <c r="I13">
        <v>3</v>
      </c>
      <c r="J13">
        <f t="shared" si="0"/>
        <v>1</v>
      </c>
      <c r="K13">
        <f t="shared" si="1"/>
        <v>3</v>
      </c>
    </row>
    <row r="14" spans="1:11" ht="19.5" thickBot="1" x14ac:dyDescent="0.45">
      <c r="B14" s="127"/>
      <c r="C14" s="129"/>
      <c r="D14" s="124"/>
    </row>
    <row r="15" spans="1:11" ht="19.5" thickBot="1" x14ac:dyDescent="0.45">
      <c r="B15" s="149"/>
      <c r="C15" s="111"/>
      <c r="D15" s="156" t="s">
        <v>466</v>
      </c>
      <c r="E15" s="113" t="s">
        <v>467</v>
      </c>
    </row>
    <row r="16" spans="1:11" ht="18.75" x14ac:dyDescent="0.4">
      <c r="B16" s="127"/>
      <c r="C16" s="114" t="s">
        <v>468</v>
      </c>
      <c r="D16" s="157" t="str">
        <f>IF(COUNTIF(J3:J13,0)&gt;0,"Ｃ評価があります","Ｃ評価がありません")</f>
        <v>Ｃ評価がありません</v>
      </c>
      <c r="E16" s="116" t="s">
        <v>469</v>
      </c>
    </row>
    <row r="17" spans="2:5" ht="19.5" thickBot="1" x14ac:dyDescent="0.45">
      <c r="B17" s="127"/>
      <c r="C17" s="117" t="s">
        <v>470</v>
      </c>
      <c r="D17" s="158">
        <f>SUM(K3:K13)</f>
        <v>93</v>
      </c>
      <c r="E17" s="119" t="s">
        <v>499</v>
      </c>
    </row>
    <row r="18" spans="2:5" ht="20.25" thickTop="1" thickBot="1" x14ac:dyDescent="0.45">
      <c r="B18" s="127"/>
      <c r="C18" s="120" t="s">
        <v>471</v>
      </c>
      <c r="D18" s="121" t="str">
        <f>IF(D16="Ｃ評価がありません",IF(D17&gt;=56,"申請条件を満たしています","申請できません"),"申請できません")</f>
        <v>申請条件を満たしています</v>
      </c>
      <c r="E18" s="122">
        <f>IF(C18&gt;=3,1,0)</f>
        <v>1</v>
      </c>
    </row>
    <row r="19" spans="2:5" ht="18.75" x14ac:dyDescent="0.4">
      <c r="B19" s="127"/>
      <c r="C19" s="129"/>
      <c r="D19" s="124"/>
      <c r="E19" s="110">
        <f>IF(C19&gt;=1,0,1)</f>
        <v>1</v>
      </c>
    </row>
    <row r="20" spans="2:5" ht="18.75" x14ac:dyDescent="0.4">
      <c r="B20" s="127"/>
      <c r="C20" s="129"/>
      <c r="D20" s="124"/>
    </row>
    <row r="21" spans="2:5" ht="18.75" x14ac:dyDescent="0.4">
      <c r="C21" s="109"/>
    </row>
  </sheetData>
  <phoneticPr fontId="1"/>
  <pageMargins left="0.7" right="0.7" top="0.75" bottom="0.75" header="0.3" footer="0.3"/>
  <pageSetup paperSize="8" scale="81"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config!$G$2:$G$8</xm:f>
          </x14:formula1>
          <xm:sqref>C10</xm:sqref>
        </x14:dataValidation>
        <x14:dataValidation type="list" allowBlank="1" showInputMessage="1" showErrorMessage="1">
          <x14:formula1>
            <xm:f>config!$F$2:$F$5</xm:f>
          </x14:formula1>
          <xm:sqref>C8</xm:sqref>
        </x14:dataValidation>
        <x14:dataValidation type="list" allowBlank="1" showInputMessage="1" showErrorMessage="1">
          <x14:formula1>
            <xm:f>config!$C$2:$C$9</xm:f>
          </x14:formula1>
          <xm:sqref>C4</xm:sqref>
        </x14:dataValidation>
        <x14:dataValidation type="list" allowBlank="1" showInputMessage="1" showErrorMessage="1">
          <x14:formula1>
            <xm:f>config!$B$2:$B$8</xm:f>
          </x14:formula1>
          <xm:sqref>C3</xm:sqref>
        </x14:dataValidation>
        <x14:dataValidation type="list" allowBlank="1" showInputMessage="1" showErrorMessage="1">
          <x14:formula1>
            <xm:f>config!$E$2:$E$3</xm:f>
          </x14:formula1>
          <xm:sqref>C7</xm:sqref>
        </x14:dataValidation>
        <x14:dataValidation type="list" allowBlank="1" showInputMessage="1" showErrorMessage="1">
          <x14:formula1>
            <xm:f>config!$I$2:$I$7</xm:f>
          </x14:formula1>
          <xm:sqref>C13</xm:sqref>
        </x14:dataValidation>
        <x14:dataValidation type="list" allowBlank="1" showInputMessage="1" showErrorMessage="1">
          <x14:formula1>
            <xm:f>config!$H$2:$H$6</xm:f>
          </x14:formula1>
          <xm:sqref>C12</xm:sqref>
        </x14:dataValidation>
        <x14:dataValidation type="list" allowBlank="1" showInputMessage="1" showErrorMessage="1">
          <x14:formula1>
            <xm:f>config!$D$2:$D$8</xm:f>
          </x14:formula1>
          <xm:sqref>C5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sheetPr>
  <dimension ref="A1:F170"/>
  <sheetViews>
    <sheetView topLeftCell="B1" workbookViewId="0">
      <pane xSplit="3" ySplit="1" topLeftCell="E89" activePane="bottomRight" state="frozenSplit"/>
      <selection activeCell="B1" sqref="B1"/>
      <selection pane="topRight" activeCell="E1" sqref="E1"/>
      <selection pane="bottomLeft" activeCell="B9" sqref="B9"/>
      <selection pane="bottomRight" activeCell="D101" sqref="D101"/>
    </sheetView>
  </sheetViews>
  <sheetFormatPr defaultRowHeight="36" customHeight="1" x14ac:dyDescent="0.4"/>
  <cols>
    <col min="1" max="1" width="6.25" style="38" customWidth="1"/>
    <col min="2" max="2" width="22.125" style="38" customWidth="1"/>
    <col min="3" max="3" width="9" style="38"/>
    <col min="4" max="4" width="145.5" style="4" customWidth="1"/>
  </cols>
  <sheetData>
    <row r="1" spans="1:6" ht="36" customHeight="1" thickBot="1" x14ac:dyDescent="0.45">
      <c r="A1" s="52" t="s">
        <v>40</v>
      </c>
      <c r="B1" s="53" t="s">
        <v>41</v>
      </c>
      <c r="C1" s="53" t="s">
        <v>42</v>
      </c>
      <c r="D1" s="54" t="s">
        <v>43</v>
      </c>
      <c r="F1" s="63" t="s">
        <v>413</v>
      </c>
    </row>
    <row r="2" spans="1:6" ht="36" customHeight="1" x14ac:dyDescent="0.4">
      <c r="A2" s="57" t="s">
        <v>44</v>
      </c>
      <c r="B2" s="58" t="s">
        <v>45</v>
      </c>
      <c r="C2" s="55" t="s">
        <v>46</v>
      </c>
      <c r="D2" s="56" t="s">
        <v>47</v>
      </c>
    </row>
    <row r="3" spans="1:6" ht="36" customHeight="1" x14ac:dyDescent="0.4">
      <c r="A3" s="59"/>
      <c r="B3" s="60"/>
      <c r="C3" s="46" t="s">
        <v>48</v>
      </c>
      <c r="D3" s="47" t="s">
        <v>49</v>
      </c>
    </row>
    <row r="4" spans="1:6" ht="36" customHeight="1" x14ac:dyDescent="0.4">
      <c r="A4" s="59"/>
      <c r="B4" s="60"/>
      <c r="C4" s="46" t="s">
        <v>50</v>
      </c>
      <c r="D4" s="47" t="s">
        <v>51</v>
      </c>
    </row>
    <row r="5" spans="1:6" ht="36" customHeight="1" x14ac:dyDescent="0.4">
      <c r="A5" s="59"/>
      <c r="B5" s="60"/>
      <c r="C5" s="46" t="s">
        <v>52</v>
      </c>
      <c r="D5" s="47" t="s">
        <v>53</v>
      </c>
    </row>
    <row r="6" spans="1:6" ht="36" customHeight="1" x14ac:dyDescent="0.4">
      <c r="A6" s="59"/>
      <c r="B6" s="60"/>
      <c r="C6" s="46" t="s">
        <v>54</v>
      </c>
      <c r="D6" s="47" t="s">
        <v>55</v>
      </c>
    </row>
    <row r="7" spans="1:6" ht="36" customHeight="1" x14ac:dyDescent="0.4">
      <c r="A7" s="59"/>
      <c r="B7" s="60"/>
      <c r="C7" s="46" t="s">
        <v>56</v>
      </c>
      <c r="D7" s="47" t="s">
        <v>57</v>
      </c>
    </row>
    <row r="8" spans="1:6" ht="36" customHeight="1" thickBot="1" x14ac:dyDescent="0.45">
      <c r="A8" s="61"/>
      <c r="B8" s="62"/>
      <c r="C8" s="48" t="s">
        <v>58</v>
      </c>
      <c r="D8" s="49" t="s">
        <v>59</v>
      </c>
    </row>
    <row r="9" spans="1:6" ht="36" customHeight="1" x14ac:dyDescent="0.4">
      <c r="A9" s="57" t="s">
        <v>60</v>
      </c>
      <c r="B9" s="58" t="s">
        <v>61</v>
      </c>
      <c r="C9" s="55" t="s">
        <v>62</v>
      </c>
      <c r="D9" s="56" t="s">
        <v>63</v>
      </c>
    </row>
    <row r="10" spans="1:6" ht="36" customHeight="1" x14ac:dyDescent="0.4">
      <c r="A10" s="59"/>
      <c r="B10" s="60"/>
      <c r="C10" s="46" t="s">
        <v>64</v>
      </c>
      <c r="D10" s="47" t="s">
        <v>65</v>
      </c>
    </row>
    <row r="11" spans="1:6" ht="36" customHeight="1" x14ac:dyDescent="0.4">
      <c r="A11" s="59"/>
      <c r="B11" s="60"/>
      <c r="C11" s="46" t="s">
        <v>66</v>
      </c>
      <c r="D11" s="47" t="s">
        <v>67</v>
      </c>
    </row>
    <row r="12" spans="1:6" ht="36" customHeight="1" x14ac:dyDescent="0.4">
      <c r="A12" s="59"/>
      <c r="B12" s="60"/>
      <c r="C12" s="46" t="s">
        <v>68</v>
      </c>
      <c r="D12" s="47" t="s">
        <v>69</v>
      </c>
    </row>
    <row r="13" spans="1:6" ht="36" customHeight="1" x14ac:dyDescent="0.4">
      <c r="A13" s="59"/>
      <c r="B13" s="60"/>
      <c r="C13" s="46" t="s">
        <v>70</v>
      </c>
      <c r="D13" s="47" t="s">
        <v>71</v>
      </c>
    </row>
    <row r="14" spans="1:6" ht="36" customHeight="1" x14ac:dyDescent="0.4">
      <c r="A14" s="59"/>
      <c r="B14" s="60"/>
      <c r="C14" s="46" t="s">
        <v>72</v>
      </c>
      <c r="D14" s="47" t="s">
        <v>73</v>
      </c>
    </row>
    <row r="15" spans="1:6" ht="36" customHeight="1" x14ac:dyDescent="0.4">
      <c r="A15" s="59"/>
      <c r="B15" s="60"/>
      <c r="C15" s="46" t="s">
        <v>74</v>
      </c>
      <c r="D15" s="47" t="s">
        <v>75</v>
      </c>
    </row>
    <row r="16" spans="1:6" ht="36" customHeight="1" thickBot="1" x14ac:dyDescent="0.45">
      <c r="A16" s="61"/>
      <c r="B16" s="62"/>
      <c r="C16" s="48" t="s">
        <v>76</v>
      </c>
      <c r="D16" s="49" t="s">
        <v>77</v>
      </c>
    </row>
    <row r="17" spans="1:4" ht="36" customHeight="1" x14ac:dyDescent="0.4">
      <c r="A17" s="57" t="s">
        <v>78</v>
      </c>
      <c r="B17" s="58" t="s">
        <v>79</v>
      </c>
      <c r="C17" s="55" t="s">
        <v>80</v>
      </c>
      <c r="D17" s="56" t="s">
        <v>81</v>
      </c>
    </row>
    <row r="18" spans="1:4" ht="36" customHeight="1" x14ac:dyDescent="0.4">
      <c r="A18" s="59"/>
      <c r="B18" s="60"/>
      <c r="C18" s="46" t="s">
        <v>82</v>
      </c>
      <c r="D18" s="47" t="s">
        <v>83</v>
      </c>
    </row>
    <row r="19" spans="1:4" ht="36" customHeight="1" x14ac:dyDescent="0.4">
      <c r="A19" s="59"/>
      <c r="B19" s="60"/>
      <c r="C19" s="46" t="s">
        <v>84</v>
      </c>
      <c r="D19" s="47" t="s">
        <v>85</v>
      </c>
    </row>
    <row r="20" spans="1:4" ht="36" customHeight="1" x14ac:dyDescent="0.4">
      <c r="A20" s="59"/>
      <c r="B20" s="60"/>
      <c r="C20" s="46" t="s">
        <v>86</v>
      </c>
      <c r="D20" s="47" t="s">
        <v>87</v>
      </c>
    </row>
    <row r="21" spans="1:4" ht="36" customHeight="1" x14ac:dyDescent="0.4">
      <c r="A21" s="59"/>
      <c r="B21" s="60"/>
      <c r="C21" s="46" t="s">
        <v>88</v>
      </c>
      <c r="D21" s="47" t="s">
        <v>89</v>
      </c>
    </row>
    <row r="22" spans="1:4" ht="36" customHeight="1" x14ac:dyDescent="0.4">
      <c r="A22" s="59"/>
      <c r="B22" s="60"/>
      <c r="C22" s="46" t="s">
        <v>90</v>
      </c>
      <c r="D22" s="47" t="s">
        <v>91</v>
      </c>
    </row>
    <row r="23" spans="1:4" ht="36" customHeight="1" x14ac:dyDescent="0.4">
      <c r="A23" s="59"/>
      <c r="B23" s="60"/>
      <c r="C23" s="46" t="s">
        <v>92</v>
      </c>
      <c r="D23" s="47" t="s">
        <v>93</v>
      </c>
    </row>
    <row r="24" spans="1:4" ht="36" customHeight="1" x14ac:dyDescent="0.4">
      <c r="A24" s="59"/>
      <c r="B24" s="60"/>
      <c r="C24" s="46" t="s">
        <v>94</v>
      </c>
      <c r="D24" s="47" t="s">
        <v>95</v>
      </c>
    </row>
    <row r="25" spans="1:4" ht="36" customHeight="1" x14ac:dyDescent="0.4">
      <c r="A25" s="59"/>
      <c r="B25" s="60"/>
      <c r="C25" s="46" t="s">
        <v>96</v>
      </c>
      <c r="D25" s="47" t="s">
        <v>97</v>
      </c>
    </row>
    <row r="26" spans="1:4" ht="36" customHeight="1" x14ac:dyDescent="0.4">
      <c r="A26" s="59"/>
      <c r="B26" s="60"/>
      <c r="C26" s="46" t="s">
        <v>98</v>
      </c>
      <c r="D26" s="47" t="s">
        <v>99</v>
      </c>
    </row>
    <row r="27" spans="1:4" ht="36" customHeight="1" x14ac:dyDescent="0.4">
      <c r="A27" s="59"/>
      <c r="B27" s="60"/>
      <c r="C27" s="46" t="s">
        <v>100</v>
      </c>
      <c r="D27" s="47" t="s">
        <v>101</v>
      </c>
    </row>
    <row r="28" spans="1:4" ht="36" customHeight="1" x14ac:dyDescent="0.4">
      <c r="A28" s="59"/>
      <c r="B28" s="60"/>
      <c r="C28" s="46" t="s">
        <v>102</v>
      </c>
      <c r="D28" s="47" t="s">
        <v>103</v>
      </c>
    </row>
    <row r="29" spans="1:4" ht="36" customHeight="1" thickBot="1" x14ac:dyDescent="0.45">
      <c r="A29" s="61"/>
      <c r="B29" s="62"/>
      <c r="C29" s="48" t="s">
        <v>104</v>
      </c>
      <c r="D29" s="49" t="s">
        <v>105</v>
      </c>
    </row>
    <row r="30" spans="1:4" ht="36" customHeight="1" x14ac:dyDescent="0.4">
      <c r="A30" s="57" t="s">
        <v>106</v>
      </c>
      <c r="B30" s="58" t="s">
        <v>107</v>
      </c>
      <c r="C30" s="55" t="s">
        <v>108</v>
      </c>
      <c r="D30" s="56" t="s">
        <v>109</v>
      </c>
    </row>
    <row r="31" spans="1:4" ht="36" customHeight="1" x14ac:dyDescent="0.4">
      <c r="A31" s="59"/>
      <c r="B31" s="60"/>
      <c r="C31" s="46" t="s">
        <v>110</v>
      </c>
      <c r="D31" s="47" t="s">
        <v>111</v>
      </c>
    </row>
    <row r="32" spans="1:4" ht="36" customHeight="1" x14ac:dyDescent="0.4">
      <c r="A32" s="59"/>
      <c r="B32" s="60"/>
      <c r="C32" s="46" t="s">
        <v>112</v>
      </c>
      <c r="D32" s="47" t="s">
        <v>113</v>
      </c>
    </row>
    <row r="33" spans="1:4" ht="36" customHeight="1" x14ac:dyDescent="0.4">
      <c r="A33" s="59"/>
      <c r="B33" s="60"/>
      <c r="C33" s="46" t="s">
        <v>114</v>
      </c>
      <c r="D33" s="47" t="s">
        <v>509</v>
      </c>
    </row>
    <row r="34" spans="1:4" ht="36" customHeight="1" x14ac:dyDescent="0.4">
      <c r="A34" s="59"/>
      <c r="B34" s="60"/>
      <c r="C34" s="46" t="s">
        <v>115</v>
      </c>
      <c r="D34" s="47" t="s">
        <v>116</v>
      </c>
    </row>
    <row r="35" spans="1:4" ht="36" customHeight="1" x14ac:dyDescent="0.4">
      <c r="A35" s="59"/>
      <c r="B35" s="60"/>
      <c r="C35" s="46" t="s">
        <v>117</v>
      </c>
      <c r="D35" s="47" t="s">
        <v>118</v>
      </c>
    </row>
    <row r="36" spans="1:4" ht="36" customHeight="1" x14ac:dyDescent="0.4">
      <c r="A36" s="59"/>
      <c r="B36" s="60"/>
      <c r="C36" s="46" t="s">
        <v>119</v>
      </c>
      <c r="D36" s="47" t="s">
        <v>120</v>
      </c>
    </row>
    <row r="37" spans="1:4" ht="36" customHeight="1" x14ac:dyDescent="0.4">
      <c r="A37" s="59"/>
      <c r="B37" s="60"/>
      <c r="C37" s="46" t="s">
        <v>121</v>
      </c>
      <c r="D37" s="47" t="s">
        <v>122</v>
      </c>
    </row>
    <row r="38" spans="1:4" ht="36" customHeight="1" x14ac:dyDescent="0.4">
      <c r="A38" s="59"/>
      <c r="B38" s="60"/>
      <c r="C38" s="46" t="s">
        <v>123</v>
      </c>
      <c r="D38" s="47" t="s">
        <v>124</v>
      </c>
    </row>
    <row r="39" spans="1:4" ht="36" customHeight="1" thickBot="1" x14ac:dyDescent="0.45">
      <c r="A39" s="61"/>
      <c r="B39" s="62"/>
      <c r="C39" s="48" t="s">
        <v>125</v>
      </c>
      <c r="D39" s="49" t="s">
        <v>126</v>
      </c>
    </row>
    <row r="40" spans="1:4" ht="36" customHeight="1" x14ac:dyDescent="0.4">
      <c r="A40" s="57" t="s">
        <v>127</v>
      </c>
      <c r="B40" s="58" t="s">
        <v>128</v>
      </c>
      <c r="C40" s="55" t="s">
        <v>129</v>
      </c>
      <c r="D40" s="56" t="s">
        <v>130</v>
      </c>
    </row>
    <row r="41" spans="1:4" ht="36" customHeight="1" x14ac:dyDescent="0.4">
      <c r="A41" s="59"/>
      <c r="B41" s="60"/>
      <c r="C41" s="46" t="s">
        <v>131</v>
      </c>
      <c r="D41" s="47" t="s">
        <v>132</v>
      </c>
    </row>
    <row r="42" spans="1:4" ht="36" customHeight="1" x14ac:dyDescent="0.4">
      <c r="A42" s="59"/>
      <c r="B42" s="60"/>
      <c r="C42" s="46" t="s">
        <v>133</v>
      </c>
      <c r="D42" s="47" t="s">
        <v>134</v>
      </c>
    </row>
    <row r="43" spans="1:4" ht="36" customHeight="1" x14ac:dyDescent="0.4">
      <c r="A43" s="59"/>
      <c r="B43" s="60"/>
      <c r="C43" s="46" t="s">
        <v>135</v>
      </c>
      <c r="D43" s="47" t="s">
        <v>136</v>
      </c>
    </row>
    <row r="44" spans="1:4" ht="36" customHeight="1" x14ac:dyDescent="0.4">
      <c r="A44" s="59"/>
      <c r="B44" s="60"/>
      <c r="C44" s="46" t="s">
        <v>137</v>
      </c>
      <c r="D44" s="47" t="s">
        <v>138</v>
      </c>
    </row>
    <row r="45" spans="1:4" ht="36" customHeight="1" x14ac:dyDescent="0.4">
      <c r="A45" s="59"/>
      <c r="B45" s="60"/>
      <c r="C45" s="46" t="s">
        <v>139</v>
      </c>
      <c r="D45" s="47" t="s">
        <v>140</v>
      </c>
    </row>
    <row r="46" spans="1:4" ht="36" customHeight="1" x14ac:dyDescent="0.4">
      <c r="A46" s="59"/>
      <c r="B46" s="60"/>
      <c r="C46" s="46" t="s">
        <v>141</v>
      </c>
      <c r="D46" s="47" t="s">
        <v>142</v>
      </c>
    </row>
    <row r="47" spans="1:4" ht="36" customHeight="1" x14ac:dyDescent="0.4">
      <c r="A47" s="59"/>
      <c r="B47" s="60"/>
      <c r="C47" s="46" t="s">
        <v>143</v>
      </c>
      <c r="D47" s="47" t="s">
        <v>144</v>
      </c>
    </row>
    <row r="48" spans="1:4" ht="36" customHeight="1" thickBot="1" x14ac:dyDescent="0.45">
      <c r="A48" s="61"/>
      <c r="B48" s="62"/>
      <c r="C48" s="48" t="s">
        <v>145</v>
      </c>
      <c r="D48" s="49" t="s">
        <v>146</v>
      </c>
    </row>
    <row r="49" spans="1:4" ht="36" customHeight="1" x14ac:dyDescent="0.4">
      <c r="A49" s="57" t="s">
        <v>147</v>
      </c>
      <c r="B49" s="58" t="s">
        <v>148</v>
      </c>
      <c r="C49" s="55" t="s">
        <v>149</v>
      </c>
      <c r="D49" s="56" t="s">
        <v>150</v>
      </c>
    </row>
    <row r="50" spans="1:4" ht="36" customHeight="1" x14ac:dyDescent="0.4">
      <c r="A50" s="59"/>
      <c r="B50" s="60"/>
      <c r="C50" s="46" t="s">
        <v>151</v>
      </c>
      <c r="D50" s="47" t="s">
        <v>152</v>
      </c>
    </row>
    <row r="51" spans="1:4" ht="36" customHeight="1" x14ac:dyDescent="0.4">
      <c r="A51" s="59"/>
      <c r="B51" s="60"/>
      <c r="C51" s="46" t="s">
        <v>153</v>
      </c>
      <c r="D51" s="47" t="s">
        <v>154</v>
      </c>
    </row>
    <row r="52" spans="1:4" ht="36" customHeight="1" x14ac:dyDescent="0.4">
      <c r="A52" s="59"/>
      <c r="B52" s="60"/>
      <c r="C52" s="46" t="s">
        <v>155</v>
      </c>
      <c r="D52" s="47" t="s">
        <v>156</v>
      </c>
    </row>
    <row r="53" spans="1:4" ht="36" customHeight="1" x14ac:dyDescent="0.4">
      <c r="A53" s="59"/>
      <c r="B53" s="60"/>
      <c r="C53" s="46" t="s">
        <v>157</v>
      </c>
      <c r="D53" s="47" t="s">
        <v>158</v>
      </c>
    </row>
    <row r="54" spans="1:4" ht="36" customHeight="1" x14ac:dyDescent="0.4">
      <c r="A54" s="59"/>
      <c r="B54" s="60"/>
      <c r="C54" s="46" t="s">
        <v>159</v>
      </c>
      <c r="D54" s="47" t="s">
        <v>160</v>
      </c>
    </row>
    <row r="55" spans="1:4" ht="36" customHeight="1" x14ac:dyDescent="0.4">
      <c r="A55" s="59"/>
      <c r="B55" s="60"/>
      <c r="C55" s="46" t="s">
        <v>161</v>
      </c>
      <c r="D55" s="47" t="s">
        <v>162</v>
      </c>
    </row>
    <row r="56" spans="1:4" ht="36" customHeight="1" thickBot="1" x14ac:dyDescent="0.45">
      <c r="A56" s="61"/>
      <c r="B56" s="62"/>
      <c r="C56" s="48" t="s">
        <v>163</v>
      </c>
      <c r="D56" s="49" t="s">
        <v>164</v>
      </c>
    </row>
    <row r="57" spans="1:4" ht="36" customHeight="1" x14ac:dyDescent="0.4">
      <c r="A57" s="57" t="s">
        <v>165</v>
      </c>
      <c r="B57" s="58" t="s">
        <v>166</v>
      </c>
      <c r="C57" s="55" t="s">
        <v>167</v>
      </c>
      <c r="D57" s="56" t="s">
        <v>168</v>
      </c>
    </row>
    <row r="58" spans="1:4" ht="36" customHeight="1" x14ac:dyDescent="0.4">
      <c r="A58" s="59"/>
      <c r="B58" s="60"/>
      <c r="C58" s="46" t="s">
        <v>169</v>
      </c>
      <c r="D58" s="47" t="s">
        <v>170</v>
      </c>
    </row>
    <row r="59" spans="1:4" ht="36" customHeight="1" x14ac:dyDescent="0.4">
      <c r="A59" s="59"/>
      <c r="B59" s="60"/>
      <c r="C59" s="46" t="s">
        <v>171</v>
      </c>
      <c r="D59" s="47" t="s">
        <v>172</v>
      </c>
    </row>
    <row r="60" spans="1:4" ht="36" customHeight="1" x14ac:dyDescent="0.4">
      <c r="A60" s="59"/>
      <c r="B60" s="60"/>
      <c r="C60" s="46" t="s">
        <v>173</v>
      </c>
      <c r="D60" s="47" t="s">
        <v>174</v>
      </c>
    </row>
    <row r="61" spans="1:4" ht="36" customHeight="1" thickBot="1" x14ac:dyDescent="0.45">
      <c r="A61" s="61"/>
      <c r="B61" s="62"/>
      <c r="C61" s="48" t="s">
        <v>175</v>
      </c>
      <c r="D61" s="49" t="s">
        <v>176</v>
      </c>
    </row>
    <row r="62" spans="1:4" ht="36" customHeight="1" x14ac:dyDescent="0.4">
      <c r="A62" s="57" t="s">
        <v>177</v>
      </c>
      <c r="B62" s="58" t="s">
        <v>178</v>
      </c>
      <c r="C62" s="55" t="s">
        <v>179</v>
      </c>
      <c r="D62" s="56" t="s">
        <v>180</v>
      </c>
    </row>
    <row r="63" spans="1:4" ht="36" customHeight="1" x14ac:dyDescent="0.4">
      <c r="A63" s="59"/>
      <c r="B63" s="60"/>
      <c r="C63" s="46" t="s">
        <v>181</v>
      </c>
      <c r="D63" s="47" t="s">
        <v>182</v>
      </c>
    </row>
    <row r="64" spans="1:4" ht="36" customHeight="1" x14ac:dyDescent="0.4">
      <c r="A64" s="59"/>
      <c r="B64" s="60"/>
      <c r="C64" s="46" t="s">
        <v>183</v>
      </c>
      <c r="D64" s="47" t="s">
        <v>506</v>
      </c>
    </row>
    <row r="65" spans="1:4" ht="36" customHeight="1" x14ac:dyDescent="0.4">
      <c r="A65" s="59"/>
      <c r="B65" s="60"/>
      <c r="C65" s="46" t="s">
        <v>184</v>
      </c>
      <c r="D65" s="47" t="s">
        <v>185</v>
      </c>
    </row>
    <row r="66" spans="1:4" ht="36" customHeight="1" x14ac:dyDescent="0.4">
      <c r="A66" s="59"/>
      <c r="B66" s="60"/>
      <c r="C66" s="46" t="s">
        <v>186</v>
      </c>
      <c r="D66" s="47" t="s">
        <v>507</v>
      </c>
    </row>
    <row r="67" spans="1:4" ht="36" customHeight="1" x14ac:dyDescent="0.4">
      <c r="A67" s="59"/>
      <c r="B67" s="60"/>
      <c r="C67" s="46" t="s">
        <v>187</v>
      </c>
      <c r="D67" s="47" t="s">
        <v>188</v>
      </c>
    </row>
    <row r="68" spans="1:4" ht="36" customHeight="1" x14ac:dyDescent="0.4">
      <c r="A68" s="59"/>
      <c r="B68" s="60"/>
      <c r="C68" s="46" t="s">
        <v>189</v>
      </c>
      <c r="D68" s="47" t="s">
        <v>190</v>
      </c>
    </row>
    <row r="69" spans="1:4" ht="36" customHeight="1" x14ac:dyDescent="0.4">
      <c r="A69" s="59"/>
      <c r="B69" s="60"/>
      <c r="C69" s="46" t="s">
        <v>191</v>
      </c>
      <c r="D69" s="47" t="s">
        <v>192</v>
      </c>
    </row>
    <row r="70" spans="1:4" ht="36" customHeight="1" x14ac:dyDescent="0.4">
      <c r="A70" s="59"/>
      <c r="B70" s="60"/>
      <c r="C70" s="46" t="s">
        <v>193</v>
      </c>
      <c r="D70" s="47" t="s">
        <v>194</v>
      </c>
    </row>
    <row r="71" spans="1:4" ht="36" customHeight="1" x14ac:dyDescent="0.4">
      <c r="A71" s="59"/>
      <c r="B71" s="60"/>
      <c r="C71" s="46" t="s">
        <v>195</v>
      </c>
      <c r="D71" s="47" t="s">
        <v>196</v>
      </c>
    </row>
    <row r="72" spans="1:4" ht="36" customHeight="1" x14ac:dyDescent="0.4">
      <c r="A72" s="59"/>
      <c r="B72" s="60"/>
      <c r="C72" s="46" t="s">
        <v>197</v>
      </c>
      <c r="D72" s="47" t="s">
        <v>198</v>
      </c>
    </row>
    <row r="73" spans="1:4" ht="36" customHeight="1" thickBot="1" x14ac:dyDescent="0.45">
      <c r="A73" s="61"/>
      <c r="B73" s="62"/>
      <c r="C73" s="48" t="s">
        <v>199</v>
      </c>
      <c r="D73" s="49" t="s">
        <v>200</v>
      </c>
    </row>
    <row r="74" spans="1:4" ht="36" customHeight="1" x14ac:dyDescent="0.4">
      <c r="A74" s="57" t="s">
        <v>201</v>
      </c>
      <c r="B74" s="58" t="s">
        <v>202</v>
      </c>
      <c r="C74" s="55" t="s">
        <v>203</v>
      </c>
      <c r="D74" s="56" t="s">
        <v>204</v>
      </c>
    </row>
    <row r="75" spans="1:4" ht="36" customHeight="1" x14ac:dyDescent="0.4">
      <c r="A75" s="59"/>
      <c r="B75" s="60"/>
      <c r="C75" s="46" t="s">
        <v>205</v>
      </c>
      <c r="D75" s="47" t="s">
        <v>206</v>
      </c>
    </row>
    <row r="76" spans="1:4" ht="36" customHeight="1" x14ac:dyDescent="0.4">
      <c r="A76" s="59"/>
      <c r="B76" s="60"/>
      <c r="C76" s="46" t="s">
        <v>207</v>
      </c>
      <c r="D76" s="47" t="s">
        <v>208</v>
      </c>
    </row>
    <row r="77" spans="1:4" ht="36" customHeight="1" x14ac:dyDescent="0.4">
      <c r="A77" s="59"/>
      <c r="B77" s="60"/>
      <c r="C77" s="46" t="s">
        <v>209</v>
      </c>
      <c r="D77" s="47" t="s">
        <v>210</v>
      </c>
    </row>
    <row r="78" spans="1:4" ht="36" customHeight="1" x14ac:dyDescent="0.4">
      <c r="A78" s="59"/>
      <c r="B78" s="60"/>
      <c r="C78" s="46" t="s">
        <v>211</v>
      </c>
      <c r="D78" s="47" t="s">
        <v>212</v>
      </c>
    </row>
    <row r="79" spans="1:4" ht="36" customHeight="1" x14ac:dyDescent="0.4">
      <c r="A79" s="59"/>
      <c r="B79" s="60"/>
      <c r="C79" s="46" t="s">
        <v>213</v>
      </c>
      <c r="D79" s="47" t="s">
        <v>214</v>
      </c>
    </row>
    <row r="80" spans="1:4" ht="36" customHeight="1" x14ac:dyDescent="0.4">
      <c r="A80" s="59"/>
      <c r="B80" s="60"/>
      <c r="C80" s="46" t="s">
        <v>215</v>
      </c>
      <c r="D80" s="47" t="s">
        <v>216</v>
      </c>
    </row>
    <row r="81" spans="1:4" ht="36" customHeight="1" thickBot="1" x14ac:dyDescent="0.45">
      <c r="A81" s="61"/>
      <c r="B81" s="62"/>
      <c r="C81" s="48" t="s">
        <v>217</v>
      </c>
      <c r="D81" s="49" t="s">
        <v>218</v>
      </c>
    </row>
    <row r="82" spans="1:4" ht="36" customHeight="1" x14ac:dyDescent="0.4">
      <c r="A82" s="57" t="s">
        <v>219</v>
      </c>
      <c r="B82" s="58" t="s">
        <v>220</v>
      </c>
      <c r="C82" s="55" t="s">
        <v>221</v>
      </c>
      <c r="D82" s="56" t="s">
        <v>222</v>
      </c>
    </row>
    <row r="83" spans="1:4" ht="36" customHeight="1" x14ac:dyDescent="0.4">
      <c r="A83" s="59"/>
      <c r="B83" s="60"/>
      <c r="C83" s="46" t="s">
        <v>223</v>
      </c>
      <c r="D83" s="47" t="s">
        <v>224</v>
      </c>
    </row>
    <row r="84" spans="1:4" ht="36" customHeight="1" x14ac:dyDescent="0.4">
      <c r="A84" s="59"/>
      <c r="B84" s="60"/>
      <c r="C84" s="46" t="s">
        <v>225</v>
      </c>
      <c r="D84" s="47" t="s">
        <v>226</v>
      </c>
    </row>
    <row r="85" spans="1:4" ht="36" customHeight="1" x14ac:dyDescent="0.4">
      <c r="A85" s="59"/>
      <c r="B85" s="60"/>
      <c r="C85" s="46" t="s">
        <v>227</v>
      </c>
      <c r="D85" s="47" t="s">
        <v>228</v>
      </c>
    </row>
    <row r="86" spans="1:4" ht="36" customHeight="1" x14ac:dyDescent="0.4">
      <c r="A86" s="59"/>
      <c r="B86" s="60"/>
      <c r="C86" s="46" t="s">
        <v>229</v>
      </c>
      <c r="D86" s="47" t="s">
        <v>230</v>
      </c>
    </row>
    <row r="87" spans="1:4" ht="36" customHeight="1" x14ac:dyDescent="0.4">
      <c r="A87" s="59"/>
      <c r="B87" s="60"/>
      <c r="C87" s="46" t="s">
        <v>231</v>
      </c>
      <c r="D87" s="47" t="s">
        <v>232</v>
      </c>
    </row>
    <row r="88" spans="1:4" ht="36" customHeight="1" x14ac:dyDescent="0.4">
      <c r="A88" s="59"/>
      <c r="B88" s="60"/>
      <c r="C88" s="46" t="s">
        <v>233</v>
      </c>
      <c r="D88" s="47" t="s">
        <v>234</v>
      </c>
    </row>
    <row r="89" spans="1:4" ht="36" customHeight="1" x14ac:dyDescent="0.4">
      <c r="A89" s="59"/>
      <c r="B89" s="60"/>
      <c r="C89" s="46" t="s">
        <v>235</v>
      </c>
      <c r="D89" s="47" t="s">
        <v>236</v>
      </c>
    </row>
    <row r="90" spans="1:4" ht="36" customHeight="1" x14ac:dyDescent="0.4">
      <c r="A90" s="59"/>
      <c r="B90" s="60"/>
      <c r="C90" s="46" t="s">
        <v>237</v>
      </c>
      <c r="D90" s="47" t="s">
        <v>238</v>
      </c>
    </row>
    <row r="91" spans="1:4" ht="36" customHeight="1" thickBot="1" x14ac:dyDescent="0.45">
      <c r="A91" s="61"/>
      <c r="B91" s="62"/>
      <c r="C91" s="48" t="s">
        <v>239</v>
      </c>
      <c r="D91" s="49" t="s">
        <v>240</v>
      </c>
    </row>
    <row r="92" spans="1:4" ht="36" customHeight="1" x14ac:dyDescent="0.4">
      <c r="A92" s="57" t="s">
        <v>241</v>
      </c>
      <c r="B92" s="58" t="s">
        <v>242</v>
      </c>
      <c r="C92" s="55" t="s">
        <v>243</v>
      </c>
      <c r="D92" s="56" t="s">
        <v>244</v>
      </c>
    </row>
    <row r="93" spans="1:4" ht="36" customHeight="1" x14ac:dyDescent="0.4">
      <c r="A93" s="59"/>
      <c r="B93" s="60"/>
      <c r="C93" s="46" t="s">
        <v>245</v>
      </c>
      <c r="D93" s="47" t="s">
        <v>246</v>
      </c>
    </row>
    <row r="94" spans="1:4" ht="36" customHeight="1" x14ac:dyDescent="0.4">
      <c r="A94" s="59"/>
      <c r="B94" s="60"/>
      <c r="C94" s="46" t="s">
        <v>247</v>
      </c>
      <c r="D94" s="47" t="s">
        <v>248</v>
      </c>
    </row>
    <row r="95" spans="1:4" ht="36" customHeight="1" x14ac:dyDescent="0.4">
      <c r="A95" s="59"/>
      <c r="B95" s="60"/>
      <c r="C95" s="46" t="s">
        <v>249</v>
      </c>
      <c r="D95" s="47" t="s">
        <v>250</v>
      </c>
    </row>
    <row r="96" spans="1:4" ht="36" customHeight="1" x14ac:dyDescent="0.4">
      <c r="A96" s="59"/>
      <c r="B96" s="60"/>
      <c r="C96" s="46" t="s">
        <v>251</v>
      </c>
      <c r="D96" s="47" t="s">
        <v>252</v>
      </c>
    </row>
    <row r="97" spans="1:4" ht="36" customHeight="1" x14ac:dyDescent="0.4">
      <c r="A97" s="59"/>
      <c r="B97" s="60"/>
      <c r="C97" s="46" t="s">
        <v>253</v>
      </c>
      <c r="D97" s="47" t="s">
        <v>254</v>
      </c>
    </row>
    <row r="98" spans="1:4" ht="36" customHeight="1" x14ac:dyDescent="0.4">
      <c r="A98" s="59"/>
      <c r="B98" s="60"/>
      <c r="C98" s="46" t="s">
        <v>255</v>
      </c>
      <c r="D98" s="47" t="s">
        <v>256</v>
      </c>
    </row>
    <row r="99" spans="1:4" ht="36" customHeight="1" x14ac:dyDescent="0.4">
      <c r="A99" s="59"/>
      <c r="B99" s="60"/>
      <c r="C99" s="46" t="s">
        <v>257</v>
      </c>
      <c r="D99" s="47" t="s">
        <v>258</v>
      </c>
    </row>
    <row r="100" spans="1:4" ht="36" customHeight="1" x14ac:dyDescent="0.4">
      <c r="A100" s="59"/>
      <c r="B100" s="60"/>
      <c r="C100" s="46" t="s">
        <v>259</v>
      </c>
      <c r="D100" s="47" t="s">
        <v>260</v>
      </c>
    </row>
    <row r="101" spans="1:4" ht="36" customHeight="1" thickBot="1" x14ac:dyDescent="0.45">
      <c r="A101" s="61"/>
      <c r="B101" s="62"/>
      <c r="C101" s="48" t="s">
        <v>261</v>
      </c>
      <c r="D101" s="49" t="s">
        <v>262</v>
      </c>
    </row>
    <row r="102" spans="1:4" ht="36" customHeight="1" x14ac:dyDescent="0.4">
      <c r="A102" s="57" t="s">
        <v>263</v>
      </c>
      <c r="B102" s="58" t="s">
        <v>264</v>
      </c>
      <c r="C102" s="55" t="s">
        <v>265</v>
      </c>
      <c r="D102" s="56" t="s">
        <v>266</v>
      </c>
    </row>
    <row r="103" spans="1:4" ht="36" customHeight="1" x14ac:dyDescent="0.4">
      <c r="A103" s="59"/>
      <c r="B103" s="60"/>
      <c r="C103" s="46" t="s">
        <v>267</v>
      </c>
      <c r="D103" s="47" t="s">
        <v>268</v>
      </c>
    </row>
    <row r="104" spans="1:4" ht="36" customHeight="1" x14ac:dyDescent="0.4">
      <c r="A104" s="59"/>
      <c r="B104" s="60"/>
      <c r="C104" s="46" t="s">
        <v>269</v>
      </c>
      <c r="D104" s="47" t="s">
        <v>270</v>
      </c>
    </row>
    <row r="105" spans="1:4" ht="36" customHeight="1" x14ac:dyDescent="0.4">
      <c r="A105" s="59"/>
      <c r="B105" s="60"/>
      <c r="C105" s="46" t="s">
        <v>271</v>
      </c>
      <c r="D105" s="47" t="s">
        <v>272</v>
      </c>
    </row>
    <row r="106" spans="1:4" ht="36" customHeight="1" x14ac:dyDescent="0.4">
      <c r="A106" s="59"/>
      <c r="B106" s="60"/>
      <c r="C106" s="46" t="s">
        <v>273</v>
      </c>
      <c r="D106" s="47" t="s">
        <v>274</v>
      </c>
    </row>
    <row r="107" spans="1:4" ht="36" customHeight="1" x14ac:dyDescent="0.4">
      <c r="A107" s="59"/>
      <c r="B107" s="60"/>
      <c r="C107" s="46" t="s">
        <v>275</v>
      </c>
      <c r="D107" s="47" t="s">
        <v>276</v>
      </c>
    </row>
    <row r="108" spans="1:4" ht="36" customHeight="1" x14ac:dyDescent="0.4">
      <c r="A108" s="59"/>
      <c r="B108" s="60"/>
      <c r="C108" s="46" t="s">
        <v>277</v>
      </c>
      <c r="D108" s="47" t="s">
        <v>278</v>
      </c>
    </row>
    <row r="109" spans="1:4" ht="36" customHeight="1" x14ac:dyDescent="0.4">
      <c r="A109" s="59"/>
      <c r="B109" s="60"/>
      <c r="C109" s="46" t="s">
        <v>279</v>
      </c>
      <c r="D109" s="47" t="s">
        <v>280</v>
      </c>
    </row>
    <row r="110" spans="1:4" ht="36" customHeight="1" x14ac:dyDescent="0.4">
      <c r="A110" s="59"/>
      <c r="B110" s="60"/>
      <c r="C110" s="46" t="s">
        <v>281</v>
      </c>
      <c r="D110" s="47" t="s">
        <v>282</v>
      </c>
    </row>
    <row r="111" spans="1:4" ht="36" customHeight="1" x14ac:dyDescent="0.4">
      <c r="A111" s="59"/>
      <c r="B111" s="60"/>
      <c r="C111" s="46" t="s">
        <v>283</v>
      </c>
      <c r="D111" s="47" t="s">
        <v>284</v>
      </c>
    </row>
    <row r="112" spans="1:4" ht="36" customHeight="1" thickBot="1" x14ac:dyDescent="0.45">
      <c r="A112" s="61"/>
      <c r="B112" s="62"/>
      <c r="C112" s="48" t="s">
        <v>285</v>
      </c>
      <c r="D112" s="49" t="s">
        <v>286</v>
      </c>
    </row>
    <row r="113" spans="1:4" ht="36" customHeight="1" x14ac:dyDescent="0.4">
      <c r="A113" s="57" t="s">
        <v>287</v>
      </c>
      <c r="B113" s="58" t="s">
        <v>288</v>
      </c>
      <c r="C113" s="55" t="s">
        <v>289</v>
      </c>
      <c r="D113" s="56" t="s">
        <v>290</v>
      </c>
    </row>
    <row r="114" spans="1:4" ht="36" customHeight="1" x14ac:dyDescent="0.4">
      <c r="A114" s="59"/>
      <c r="B114" s="60"/>
      <c r="C114" s="46" t="s">
        <v>291</v>
      </c>
      <c r="D114" s="47" t="s">
        <v>292</v>
      </c>
    </row>
    <row r="115" spans="1:4" ht="36" customHeight="1" x14ac:dyDescent="0.4">
      <c r="A115" s="59"/>
      <c r="B115" s="60"/>
      <c r="C115" s="46" t="s">
        <v>293</v>
      </c>
      <c r="D115" s="47" t="s">
        <v>294</v>
      </c>
    </row>
    <row r="116" spans="1:4" ht="36" customHeight="1" x14ac:dyDescent="0.4">
      <c r="A116" s="59"/>
      <c r="B116" s="60"/>
      <c r="C116" s="46" t="s">
        <v>295</v>
      </c>
      <c r="D116" s="47" t="s">
        <v>296</v>
      </c>
    </row>
    <row r="117" spans="1:4" ht="36" customHeight="1" thickBot="1" x14ac:dyDescent="0.45">
      <c r="A117" s="61"/>
      <c r="B117" s="62"/>
      <c r="C117" s="48" t="s">
        <v>297</v>
      </c>
      <c r="D117" s="49" t="s">
        <v>298</v>
      </c>
    </row>
    <row r="118" spans="1:4" ht="36" customHeight="1" x14ac:dyDescent="0.4">
      <c r="A118" s="57" t="s">
        <v>299</v>
      </c>
      <c r="B118" s="58" t="s">
        <v>300</v>
      </c>
      <c r="C118" s="55" t="s">
        <v>301</v>
      </c>
      <c r="D118" s="56" t="s">
        <v>302</v>
      </c>
    </row>
    <row r="119" spans="1:4" ht="36" customHeight="1" x14ac:dyDescent="0.4">
      <c r="A119" s="59"/>
      <c r="B119" s="60"/>
      <c r="C119" s="46" t="s">
        <v>303</v>
      </c>
      <c r="D119" s="47" t="s">
        <v>304</v>
      </c>
    </row>
    <row r="120" spans="1:4" ht="36" customHeight="1" x14ac:dyDescent="0.4">
      <c r="A120" s="59"/>
      <c r="B120" s="60"/>
      <c r="C120" s="46" t="s">
        <v>305</v>
      </c>
      <c r="D120" s="47" t="s">
        <v>306</v>
      </c>
    </row>
    <row r="121" spans="1:4" ht="36" customHeight="1" x14ac:dyDescent="0.4">
      <c r="A121" s="59"/>
      <c r="B121" s="60"/>
      <c r="C121" s="46" t="s">
        <v>307</v>
      </c>
      <c r="D121" s="47" t="s">
        <v>308</v>
      </c>
    </row>
    <row r="122" spans="1:4" ht="36" customHeight="1" x14ac:dyDescent="0.4">
      <c r="A122" s="59"/>
      <c r="B122" s="60"/>
      <c r="C122" s="46" t="s">
        <v>309</v>
      </c>
      <c r="D122" s="47" t="s">
        <v>310</v>
      </c>
    </row>
    <row r="123" spans="1:4" ht="36" customHeight="1" x14ac:dyDescent="0.4">
      <c r="A123" s="59"/>
      <c r="B123" s="60"/>
      <c r="C123" s="46" t="s">
        <v>311</v>
      </c>
      <c r="D123" s="47" t="s">
        <v>312</v>
      </c>
    </row>
    <row r="124" spans="1:4" ht="36" customHeight="1" x14ac:dyDescent="0.4">
      <c r="A124" s="59"/>
      <c r="B124" s="60"/>
      <c r="C124" s="46" t="s">
        <v>313</v>
      </c>
      <c r="D124" s="47" t="s">
        <v>314</v>
      </c>
    </row>
    <row r="125" spans="1:4" ht="36" customHeight="1" x14ac:dyDescent="0.4">
      <c r="A125" s="59"/>
      <c r="B125" s="60"/>
      <c r="C125" s="46" t="s">
        <v>315</v>
      </c>
      <c r="D125" s="47" t="s">
        <v>316</v>
      </c>
    </row>
    <row r="126" spans="1:4" ht="36" customHeight="1" x14ac:dyDescent="0.4">
      <c r="A126" s="59"/>
      <c r="B126" s="60"/>
      <c r="C126" s="46" t="s">
        <v>317</v>
      </c>
      <c r="D126" s="47" t="s">
        <v>318</v>
      </c>
    </row>
    <row r="127" spans="1:4" ht="36" customHeight="1" thickBot="1" x14ac:dyDescent="0.45">
      <c r="A127" s="61"/>
      <c r="B127" s="62"/>
      <c r="C127" s="48" t="s">
        <v>319</v>
      </c>
      <c r="D127" s="49" t="s">
        <v>320</v>
      </c>
    </row>
    <row r="128" spans="1:4" ht="36" customHeight="1" x14ac:dyDescent="0.4">
      <c r="A128" s="57" t="s">
        <v>321</v>
      </c>
      <c r="B128" s="58" t="s">
        <v>322</v>
      </c>
      <c r="C128" s="55" t="s">
        <v>323</v>
      </c>
      <c r="D128" s="56" t="s">
        <v>324</v>
      </c>
    </row>
    <row r="129" spans="1:4" ht="36" customHeight="1" x14ac:dyDescent="0.4">
      <c r="A129" s="59"/>
      <c r="B129" s="60"/>
      <c r="C129" s="46" t="s">
        <v>325</v>
      </c>
      <c r="D129" s="47" t="s">
        <v>326</v>
      </c>
    </row>
    <row r="130" spans="1:4" ht="36" customHeight="1" x14ac:dyDescent="0.4">
      <c r="A130" s="59"/>
      <c r="B130" s="60"/>
      <c r="C130" s="46" t="s">
        <v>327</v>
      </c>
      <c r="D130" s="47" t="s">
        <v>328</v>
      </c>
    </row>
    <row r="131" spans="1:4" ht="36" customHeight="1" x14ac:dyDescent="0.4">
      <c r="A131" s="59"/>
      <c r="B131" s="60"/>
      <c r="C131" s="46" t="s">
        <v>329</v>
      </c>
      <c r="D131" s="47" t="s">
        <v>330</v>
      </c>
    </row>
    <row r="132" spans="1:4" ht="36" customHeight="1" x14ac:dyDescent="0.4">
      <c r="A132" s="59"/>
      <c r="B132" s="60"/>
      <c r="C132" s="46" t="s">
        <v>331</v>
      </c>
      <c r="D132" s="47" t="s">
        <v>332</v>
      </c>
    </row>
    <row r="133" spans="1:4" ht="36" customHeight="1" x14ac:dyDescent="0.4">
      <c r="A133" s="59"/>
      <c r="B133" s="60"/>
      <c r="C133" s="46" t="s">
        <v>333</v>
      </c>
      <c r="D133" s="47" t="s">
        <v>334</v>
      </c>
    </row>
    <row r="134" spans="1:4" ht="36" customHeight="1" x14ac:dyDescent="0.4">
      <c r="A134" s="59"/>
      <c r="B134" s="60"/>
      <c r="C134" s="46" t="s">
        <v>335</v>
      </c>
      <c r="D134" s="47" t="s">
        <v>336</v>
      </c>
    </row>
    <row r="135" spans="1:4" ht="36" customHeight="1" x14ac:dyDescent="0.4">
      <c r="A135" s="59"/>
      <c r="B135" s="60"/>
      <c r="C135" s="46" t="s">
        <v>337</v>
      </c>
      <c r="D135" s="47" t="s">
        <v>338</v>
      </c>
    </row>
    <row r="136" spans="1:4" ht="36" customHeight="1" x14ac:dyDescent="0.4">
      <c r="A136" s="59"/>
      <c r="B136" s="60"/>
      <c r="C136" s="46" t="s">
        <v>339</v>
      </c>
      <c r="D136" s="47" t="s">
        <v>340</v>
      </c>
    </row>
    <row r="137" spans="1:4" ht="36" customHeight="1" x14ac:dyDescent="0.4">
      <c r="A137" s="59"/>
      <c r="B137" s="60"/>
      <c r="C137" s="46" t="s">
        <v>341</v>
      </c>
      <c r="D137" s="47" t="s">
        <v>342</v>
      </c>
    </row>
    <row r="138" spans="1:4" ht="36" customHeight="1" x14ac:dyDescent="0.4">
      <c r="A138" s="59"/>
      <c r="B138" s="60"/>
      <c r="C138" s="46" t="s">
        <v>343</v>
      </c>
      <c r="D138" s="47" t="s">
        <v>344</v>
      </c>
    </row>
    <row r="139" spans="1:4" ht="36" customHeight="1" thickBot="1" x14ac:dyDescent="0.45">
      <c r="A139" s="61"/>
      <c r="B139" s="62"/>
      <c r="C139" s="48" t="s">
        <v>345</v>
      </c>
      <c r="D139" s="49" t="s">
        <v>346</v>
      </c>
    </row>
    <row r="140" spans="1:4" ht="36" customHeight="1" x14ac:dyDescent="0.4">
      <c r="A140" s="57" t="s">
        <v>347</v>
      </c>
      <c r="B140" s="58" t="s">
        <v>348</v>
      </c>
      <c r="C140" s="55" t="s">
        <v>349</v>
      </c>
      <c r="D140" s="56" t="s">
        <v>350</v>
      </c>
    </row>
    <row r="141" spans="1:4" ht="36" customHeight="1" x14ac:dyDescent="0.4">
      <c r="A141" s="59"/>
      <c r="B141" s="60"/>
      <c r="C141" s="46" t="s">
        <v>351</v>
      </c>
      <c r="D141" s="47" t="s">
        <v>352</v>
      </c>
    </row>
    <row r="142" spans="1:4" ht="36" customHeight="1" x14ac:dyDescent="0.4">
      <c r="A142" s="59"/>
      <c r="B142" s="60"/>
      <c r="C142" s="46" t="s">
        <v>353</v>
      </c>
      <c r="D142" s="47" t="s">
        <v>354</v>
      </c>
    </row>
    <row r="143" spans="1:4" ht="36" customHeight="1" x14ac:dyDescent="0.4">
      <c r="A143" s="59"/>
      <c r="B143" s="60"/>
      <c r="C143" s="46" t="s">
        <v>355</v>
      </c>
      <c r="D143" s="47" t="s">
        <v>356</v>
      </c>
    </row>
    <row r="144" spans="1:4" ht="36" customHeight="1" x14ac:dyDescent="0.4">
      <c r="A144" s="59"/>
      <c r="B144" s="60"/>
      <c r="C144" s="46" t="s">
        <v>357</v>
      </c>
      <c r="D144" s="47" t="s">
        <v>358</v>
      </c>
    </row>
    <row r="145" spans="1:4" ht="36" customHeight="1" x14ac:dyDescent="0.4">
      <c r="A145" s="59"/>
      <c r="B145" s="60"/>
      <c r="C145" s="46" t="s">
        <v>359</v>
      </c>
      <c r="D145" s="47" t="s">
        <v>360</v>
      </c>
    </row>
    <row r="146" spans="1:4" ht="36" customHeight="1" x14ac:dyDescent="0.4">
      <c r="A146" s="59"/>
      <c r="B146" s="60"/>
      <c r="C146" s="46" t="s">
        <v>361</v>
      </c>
      <c r="D146" s="47" t="s">
        <v>362</v>
      </c>
    </row>
    <row r="147" spans="1:4" ht="36" customHeight="1" x14ac:dyDescent="0.4">
      <c r="A147" s="59"/>
      <c r="B147" s="60"/>
      <c r="C147" s="46" t="s">
        <v>363</v>
      </c>
      <c r="D147" s="47" t="s">
        <v>364</v>
      </c>
    </row>
    <row r="148" spans="1:4" ht="36" customHeight="1" x14ac:dyDescent="0.4">
      <c r="A148" s="59"/>
      <c r="B148" s="60"/>
      <c r="C148" s="46" t="s">
        <v>365</v>
      </c>
      <c r="D148" s="47" t="s">
        <v>366</v>
      </c>
    </row>
    <row r="149" spans="1:4" ht="36" customHeight="1" x14ac:dyDescent="0.4">
      <c r="A149" s="59"/>
      <c r="B149" s="60"/>
      <c r="C149" s="46" t="s">
        <v>367</v>
      </c>
      <c r="D149" s="47" t="s">
        <v>368</v>
      </c>
    </row>
    <row r="150" spans="1:4" ht="36" customHeight="1" x14ac:dyDescent="0.4">
      <c r="A150" s="59"/>
      <c r="B150" s="60"/>
      <c r="C150" s="46" t="s">
        <v>369</v>
      </c>
      <c r="D150" s="47" t="s">
        <v>370</v>
      </c>
    </row>
    <row r="151" spans="1:4" ht="36" customHeight="1" thickBot="1" x14ac:dyDescent="0.45">
      <c r="A151" s="61"/>
      <c r="B151" s="62"/>
      <c r="C151" s="48" t="s">
        <v>371</v>
      </c>
      <c r="D151" s="49" t="s">
        <v>372</v>
      </c>
    </row>
    <row r="152" spans="1:4" ht="36" customHeight="1" x14ac:dyDescent="0.4">
      <c r="A152" s="59" t="s">
        <v>373</v>
      </c>
      <c r="B152" s="60" t="s">
        <v>374</v>
      </c>
      <c r="C152" s="50" t="s">
        <v>375</v>
      </c>
      <c r="D152" s="51" t="s">
        <v>376</v>
      </c>
    </row>
    <row r="153" spans="1:4" ht="36" customHeight="1" x14ac:dyDescent="0.4">
      <c r="A153" s="59"/>
      <c r="B153" s="60"/>
      <c r="C153" s="46" t="s">
        <v>377</v>
      </c>
      <c r="D153" s="47" t="s">
        <v>378</v>
      </c>
    </row>
    <row r="154" spans="1:4" ht="36" customHeight="1" x14ac:dyDescent="0.4">
      <c r="A154" s="59"/>
      <c r="B154" s="60"/>
      <c r="C154" s="46" t="s">
        <v>379</v>
      </c>
      <c r="D154" s="47" t="s">
        <v>380</v>
      </c>
    </row>
    <row r="155" spans="1:4" ht="36" customHeight="1" x14ac:dyDescent="0.4">
      <c r="A155" s="59"/>
      <c r="B155" s="60"/>
      <c r="C155" s="46" t="s">
        <v>381</v>
      </c>
      <c r="D155" s="47" t="s">
        <v>382</v>
      </c>
    </row>
    <row r="156" spans="1:4" ht="36" customHeight="1" x14ac:dyDescent="0.4">
      <c r="A156" s="59"/>
      <c r="B156" s="60"/>
      <c r="C156" s="46" t="s">
        <v>383</v>
      </c>
      <c r="D156" s="47" t="s">
        <v>384</v>
      </c>
    </row>
    <row r="157" spans="1:4" ht="36" customHeight="1" x14ac:dyDescent="0.4">
      <c r="A157" s="59"/>
      <c r="B157" s="60"/>
      <c r="C157" s="46" t="s">
        <v>385</v>
      </c>
      <c r="D157" s="47" t="s">
        <v>386</v>
      </c>
    </row>
    <row r="158" spans="1:4" ht="36" customHeight="1" x14ac:dyDescent="0.4">
      <c r="A158" s="59"/>
      <c r="B158" s="60"/>
      <c r="C158" s="46" t="s">
        <v>387</v>
      </c>
      <c r="D158" s="47" t="s">
        <v>388</v>
      </c>
    </row>
    <row r="159" spans="1:4" ht="36" customHeight="1" x14ac:dyDescent="0.4">
      <c r="A159" s="59"/>
      <c r="B159" s="60"/>
      <c r="C159" s="46" t="s">
        <v>389</v>
      </c>
      <c r="D159" s="47" t="s">
        <v>390</v>
      </c>
    </row>
    <row r="160" spans="1:4" ht="36" customHeight="1" x14ac:dyDescent="0.4">
      <c r="A160" s="59"/>
      <c r="B160" s="60"/>
      <c r="C160" s="46" t="s">
        <v>391</v>
      </c>
      <c r="D160" s="47" t="s">
        <v>392</v>
      </c>
    </row>
    <row r="161" spans="1:4" ht="36" customHeight="1" x14ac:dyDescent="0.4">
      <c r="A161" s="59"/>
      <c r="B161" s="60"/>
      <c r="C161" s="46" t="s">
        <v>393</v>
      </c>
      <c r="D161" s="47" t="s">
        <v>394</v>
      </c>
    </row>
    <row r="162" spans="1:4" ht="36" customHeight="1" x14ac:dyDescent="0.4">
      <c r="A162" s="59"/>
      <c r="B162" s="60"/>
      <c r="C162" s="46" t="s">
        <v>395</v>
      </c>
      <c r="D162" s="47" t="s">
        <v>396</v>
      </c>
    </row>
    <row r="163" spans="1:4" ht="36" customHeight="1" x14ac:dyDescent="0.4">
      <c r="A163" s="59"/>
      <c r="B163" s="60"/>
      <c r="C163" s="46" t="s">
        <v>397</v>
      </c>
      <c r="D163" s="47" t="s">
        <v>398</v>
      </c>
    </row>
    <row r="164" spans="1:4" ht="36" customHeight="1" x14ac:dyDescent="0.4">
      <c r="A164" s="59"/>
      <c r="B164" s="60"/>
      <c r="C164" s="46" t="s">
        <v>399</v>
      </c>
      <c r="D164" s="47" t="s">
        <v>400</v>
      </c>
    </row>
    <row r="165" spans="1:4" ht="36" customHeight="1" x14ac:dyDescent="0.4">
      <c r="A165" s="59"/>
      <c r="B165" s="60"/>
      <c r="C165" s="46" t="s">
        <v>401</v>
      </c>
      <c r="D165" s="47" t="s">
        <v>402</v>
      </c>
    </row>
    <row r="166" spans="1:4" ht="36" customHeight="1" x14ac:dyDescent="0.4">
      <c r="A166" s="59"/>
      <c r="B166" s="60"/>
      <c r="C166" s="46" t="s">
        <v>403</v>
      </c>
      <c r="D166" s="47" t="s">
        <v>404</v>
      </c>
    </row>
    <row r="167" spans="1:4" ht="36" customHeight="1" x14ac:dyDescent="0.4">
      <c r="A167" s="59"/>
      <c r="B167" s="60"/>
      <c r="C167" s="46" t="s">
        <v>405</v>
      </c>
      <c r="D167" s="47" t="s">
        <v>406</v>
      </c>
    </row>
    <row r="168" spans="1:4" ht="36" customHeight="1" x14ac:dyDescent="0.4">
      <c r="A168" s="59"/>
      <c r="B168" s="60"/>
      <c r="C168" s="46" t="s">
        <v>407</v>
      </c>
      <c r="D168" s="47" t="s">
        <v>408</v>
      </c>
    </row>
    <row r="169" spans="1:4" ht="36" customHeight="1" x14ac:dyDescent="0.4">
      <c r="A169" s="59"/>
      <c r="B169" s="60"/>
      <c r="C169" s="46" t="s">
        <v>409</v>
      </c>
      <c r="D169" s="47" t="s">
        <v>410</v>
      </c>
    </row>
    <row r="170" spans="1:4" ht="36" customHeight="1" thickBot="1" x14ac:dyDescent="0.45">
      <c r="A170" s="61"/>
      <c r="B170" s="62"/>
      <c r="C170" s="48" t="s">
        <v>411</v>
      </c>
      <c r="D170" s="49" t="s">
        <v>412</v>
      </c>
    </row>
  </sheetData>
  <phoneticPr fontId="1"/>
  <hyperlinks>
    <hyperlink ref="F1" location="'【記入例】概要と三側面 '!A1" display="「【記入例 】概要と三側面」へ戻る"/>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sheetPr>
  <dimension ref="A1:J21"/>
  <sheetViews>
    <sheetView workbookViewId="0">
      <selection activeCell="D6" sqref="D6"/>
    </sheetView>
  </sheetViews>
  <sheetFormatPr defaultRowHeight="18.75" x14ac:dyDescent="0.4"/>
  <cols>
    <col min="2" max="9" width="16.75" customWidth="1"/>
  </cols>
  <sheetData>
    <row r="1" spans="1:10" x14ac:dyDescent="0.4">
      <c r="B1" t="s">
        <v>496</v>
      </c>
      <c r="C1" t="s">
        <v>422</v>
      </c>
      <c r="D1" t="s">
        <v>421</v>
      </c>
      <c r="E1" t="s">
        <v>424</v>
      </c>
      <c r="F1" t="s">
        <v>425</v>
      </c>
      <c r="G1" t="s">
        <v>427</v>
      </c>
      <c r="H1" t="s">
        <v>429</v>
      </c>
      <c r="I1" t="s">
        <v>430</v>
      </c>
    </row>
    <row r="2" spans="1:10" x14ac:dyDescent="0.4">
      <c r="A2" t="s">
        <v>434</v>
      </c>
      <c r="B2" t="s">
        <v>445</v>
      </c>
      <c r="C2" t="s">
        <v>445</v>
      </c>
      <c r="D2" t="s">
        <v>445</v>
      </c>
      <c r="E2" t="s">
        <v>450</v>
      </c>
      <c r="F2" t="s">
        <v>445</v>
      </c>
      <c r="G2" t="s">
        <v>445</v>
      </c>
      <c r="H2" t="s">
        <v>445</v>
      </c>
      <c r="I2" t="s">
        <v>445</v>
      </c>
      <c r="J2" t="s">
        <v>445</v>
      </c>
    </row>
    <row r="3" spans="1:10" x14ac:dyDescent="0.4">
      <c r="A3" t="s">
        <v>435</v>
      </c>
      <c r="B3" t="s">
        <v>446</v>
      </c>
      <c r="C3" t="s">
        <v>446</v>
      </c>
      <c r="D3" t="s">
        <v>447</v>
      </c>
      <c r="E3" t="s">
        <v>452</v>
      </c>
      <c r="F3" t="s">
        <v>447</v>
      </c>
      <c r="G3" t="s">
        <v>446</v>
      </c>
      <c r="H3" t="s">
        <v>446</v>
      </c>
      <c r="I3" t="s">
        <v>446</v>
      </c>
      <c r="J3" t="s">
        <v>446</v>
      </c>
    </row>
    <row r="4" spans="1:10" x14ac:dyDescent="0.4">
      <c r="A4" t="s">
        <v>436</v>
      </c>
      <c r="B4" t="s">
        <v>447</v>
      </c>
      <c r="C4" t="s">
        <v>453</v>
      </c>
      <c r="D4" t="s">
        <v>448</v>
      </c>
      <c r="F4" t="s">
        <v>450</v>
      </c>
      <c r="G4" t="s">
        <v>497</v>
      </c>
      <c r="H4" t="s">
        <v>447</v>
      </c>
      <c r="I4" t="s">
        <v>447</v>
      </c>
      <c r="J4" t="s">
        <v>453</v>
      </c>
    </row>
    <row r="5" spans="1:10" x14ac:dyDescent="0.4">
      <c r="A5" t="s">
        <v>438</v>
      </c>
      <c r="B5" t="s">
        <v>448</v>
      </c>
      <c r="C5" t="s">
        <v>447</v>
      </c>
      <c r="D5" t="s">
        <v>449</v>
      </c>
      <c r="F5" t="s">
        <v>452</v>
      </c>
      <c r="G5" t="s">
        <v>447</v>
      </c>
      <c r="H5" t="s">
        <v>448</v>
      </c>
      <c r="I5" t="s">
        <v>448</v>
      </c>
      <c r="J5" t="s">
        <v>454</v>
      </c>
    </row>
    <row r="6" spans="1:10" x14ac:dyDescent="0.4">
      <c r="B6" t="s">
        <v>449</v>
      </c>
      <c r="C6" t="s">
        <v>448</v>
      </c>
      <c r="D6" t="s">
        <v>450</v>
      </c>
      <c r="G6" t="s">
        <v>448</v>
      </c>
      <c r="H6" t="s">
        <v>450</v>
      </c>
      <c r="I6" t="s">
        <v>450</v>
      </c>
      <c r="J6" t="s">
        <v>455</v>
      </c>
    </row>
    <row r="7" spans="1:10" x14ac:dyDescent="0.4">
      <c r="B7" t="s">
        <v>450</v>
      </c>
      <c r="C7" t="s">
        <v>449</v>
      </c>
      <c r="D7" t="s">
        <v>451</v>
      </c>
      <c r="G7" t="s">
        <v>450</v>
      </c>
      <c r="I7" t="s">
        <v>452</v>
      </c>
      <c r="J7" t="s">
        <v>447</v>
      </c>
    </row>
    <row r="8" spans="1:10" x14ac:dyDescent="0.4">
      <c r="B8" t="s">
        <v>452</v>
      </c>
      <c r="C8" t="s">
        <v>450</v>
      </c>
      <c r="D8" t="s">
        <v>452</v>
      </c>
      <c r="G8" t="s">
        <v>452</v>
      </c>
      <c r="J8" t="s">
        <v>448</v>
      </c>
    </row>
    <row r="9" spans="1:10" x14ac:dyDescent="0.4">
      <c r="C9" t="s">
        <v>452</v>
      </c>
      <c r="J9" t="s">
        <v>449</v>
      </c>
    </row>
    <row r="10" spans="1:10" x14ac:dyDescent="0.4">
      <c r="J10" t="s">
        <v>456</v>
      </c>
    </row>
    <row r="11" spans="1:10" x14ac:dyDescent="0.4">
      <c r="J11" t="s">
        <v>457</v>
      </c>
    </row>
    <row r="12" spans="1:10" x14ac:dyDescent="0.4">
      <c r="J12" t="s">
        <v>450</v>
      </c>
    </row>
    <row r="13" spans="1:10" x14ac:dyDescent="0.4">
      <c r="J13" t="s">
        <v>451</v>
      </c>
    </row>
    <row r="14" spans="1:10" x14ac:dyDescent="0.4">
      <c r="J14" t="s">
        <v>458</v>
      </c>
    </row>
    <row r="15" spans="1:10" x14ac:dyDescent="0.4">
      <c r="J15" t="s">
        <v>459</v>
      </c>
    </row>
    <row r="16" spans="1:10" x14ac:dyDescent="0.4">
      <c r="J16" t="s">
        <v>460</v>
      </c>
    </row>
    <row r="17" spans="10:10" x14ac:dyDescent="0.4">
      <c r="J17" t="s">
        <v>452</v>
      </c>
    </row>
    <row r="18" spans="10:10" x14ac:dyDescent="0.4">
      <c r="J18" t="s">
        <v>461</v>
      </c>
    </row>
    <row r="19" spans="10:10" x14ac:dyDescent="0.4">
      <c r="J19" t="s">
        <v>462</v>
      </c>
    </row>
    <row r="20" spans="10:10" x14ac:dyDescent="0.4">
      <c r="J20" t="s">
        <v>463</v>
      </c>
    </row>
    <row r="21" spans="10:10" x14ac:dyDescent="0.4">
      <c r="J21" t="s">
        <v>464</v>
      </c>
    </row>
  </sheetData>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sheetPr>
  <dimension ref="A1:L2"/>
  <sheetViews>
    <sheetView workbookViewId="0">
      <selection activeCell="D6" sqref="D6"/>
    </sheetView>
  </sheetViews>
  <sheetFormatPr defaultRowHeight="18.75" x14ac:dyDescent="0.4"/>
  <sheetData>
    <row r="1" spans="1:12" x14ac:dyDescent="0.4">
      <c r="A1" t="s">
        <v>20</v>
      </c>
      <c r="B1" t="s">
        <v>18</v>
      </c>
      <c r="C1" t="s">
        <v>19</v>
      </c>
      <c r="D1" t="s">
        <v>15</v>
      </c>
      <c r="E1" t="s">
        <v>16</v>
      </c>
      <c r="F1" t="s">
        <v>17</v>
      </c>
      <c r="G1" t="str">
        <f>事業計画!A4</f>
        <v>SDGs活動
現状</v>
      </c>
      <c r="H1" t="str">
        <f>事業計画!A5</f>
        <v>プロジェクト
普及計画</v>
      </c>
      <c r="I1" t="str">
        <f>事業計画!A6</f>
        <v>プロジェクト
目標</v>
      </c>
      <c r="J1" t="str">
        <f>事業計画!A7</f>
        <v>プロジェクト
想定効果</v>
      </c>
      <c r="K1" t="s">
        <v>37</v>
      </c>
      <c r="L1" t="s">
        <v>38</v>
      </c>
    </row>
    <row r="2" spans="1:12" x14ac:dyDescent="0.4">
      <c r="A2">
        <f>概要と三側面!B3</f>
        <v>0</v>
      </c>
      <c r="B2" t="e">
        <f>概要と三側面!#REF!</f>
        <v>#REF!</v>
      </c>
      <c r="C2">
        <f>概要と三側面!B4</f>
        <v>0</v>
      </c>
      <c r="D2">
        <f>概要と三側面!B21</f>
        <v>0</v>
      </c>
      <c r="E2">
        <f>概要と三側面!B22</f>
        <v>0</v>
      </c>
      <c r="F2">
        <f>概要と三側面!B23</f>
        <v>0</v>
      </c>
      <c r="G2">
        <f>事業計画!B4</f>
        <v>0</v>
      </c>
      <c r="H2">
        <f>事業計画!B5</f>
        <v>0</v>
      </c>
      <c r="I2">
        <f>事業計画!B6</f>
        <v>0</v>
      </c>
      <c r="J2">
        <f>事業計画!B7</f>
        <v>0</v>
      </c>
      <c r="K2" s="45">
        <f>収支予算!$D$6</f>
        <v>0</v>
      </c>
      <c r="L2" s="45">
        <f>収支予算!$D$55</f>
        <v>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39997558519241921"/>
    <pageSetUpPr fitToPage="1"/>
  </sheetPr>
  <dimension ref="A1:F8"/>
  <sheetViews>
    <sheetView workbookViewId="0">
      <selection activeCell="B4" sqref="B4:E7"/>
    </sheetView>
  </sheetViews>
  <sheetFormatPr defaultRowHeight="18.75" x14ac:dyDescent="0.4"/>
  <cols>
    <col min="1" max="1" width="12.5" customWidth="1"/>
    <col min="2" max="5" width="20" customWidth="1"/>
  </cols>
  <sheetData>
    <row r="1" spans="1:6" x14ac:dyDescent="0.4">
      <c r="A1" s="248" t="s">
        <v>416</v>
      </c>
      <c r="B1" s="248"/>
      <c r="C1" s="248"/>
      <c r="D1" s="248"/>
      <c r="E1" s="248"/>
    </row>
    <row r="2" spans="1:6" x14ac:dyDescent="0.4">
      <c r="A2" s="1"/>
      <c r="B2" s="1"/>
      <c r="C2" s="1"/>
      <c r="D2" s="1"/>
      <c r="E2" s="1"/>
    </row>
    <row r="3" spans="1:6" ht="19.5" thickBot="1" x14ac:dyDescent="0.45">
      <c r="A3" t="s">
        <v>30</v>
      </c>
    </row>
    <row r="4" spans="1:6" ht="111.75" customHeight="1" thickBot="1" x14ac:dyDescent="0.45">
      <c r="A4" s="15" t="s">
        <v>502</v>
      </c>
      <c r="B4" s="244"/>
      <c r="C4" s="244"/>
      <c r="D4" s="244"/>
      <c r="E4" s="245"/>
      <c r="F4">
        <f>LEN(B4)</f>
        <v>0</v>
      </c>
    </row>
    <row r="5" spans="1:6" ht="111.75" customHeight="1" thickBot="1" x14ac:dyDescent="0.45">
      <c r="A5" s="15" t="s">
        <v>414</v>
      </c>
      <c r="B5" s="244"/>
      <c r="C5" s="244"/>
      <c r="D5" s="244"/>
      <c r="E5" s="245"/>
      <c r="F5">
        <f t="shared" ref="F5:F7" si="0">LEN(B5)</f>
        <v>0</v>
      </c>
    </row>
    <row r="6" spans="1:6" ht="111.75" customHeight="1" thickBot="1" x14ac:dyDescent="0.45">
      <c r="A6" s="36" t="s">
        <v>29</v>
      </c>
      <c r="B6" s="246"/>
      <c r="C6" s="246"/>
      <c r="D6" s="246"/>
      <c r="E6" s="247"/>
      <c r="F6">
        <f t="shared" si="0"/>
        <v>0</v>
      </c>
    </row>
    <row r="7" spans="1:6" ht="111.75" customHeight="1" thickBot="1" x14ac:dyDescent="0.45">
      <c r="A7" s="36" t="s">
        <v>28</v>
      </c>
      <c r="B7" s="249"/>
      <c r="C7" s="250"/>
      <c r="D7" s="250"/>
      <c r="E7" s="251"/>
      <c r="F7">
        <f t="shared" si="0"/>
        <v>0</v>
      </c>
    </row>
    <row r="8" spans="1:6" s="31" customFormat="1" ht="18.75" customHeight="1" x14ac:dyDescent="0.4"/>
  </sheetData>
  <sheetProtection algorithmName="SHA-512" hashValue="xwbkvIqg/VE5jLl3wMSgnOX+xO7N/4whSHXUmStuJq5iQ6nTzuHjVGJrpM8O6jtGNs7lGJIlJJqYYua608ir+A==" saltValue="x/0cYur3Q1+HCVOiGJQlNA==" spinCount="100000" sheet="1" objects="1" scenarios="1"/>
  <protectedRanges>
    <protectedRange sqref="B4:E7" name="範囲1"/>
  </protectedRanges>
  <mergeCells count="5">
    <mergeCell ref="A1:E1"/>
    <mergeCell ref="B4:E4"/>
    <mergeCell ref="B5:E5"/>
    <mergeCell ref="B6:E6"/>
    <mergeCell ref="B7:E7"/>
  </mergeCells>
  <phoneticPr fontId="1"/>
  <pageMargins left="0.7" right="0.7" top="0.75" bottom="0.75" header="0.3" footer="0.3"/>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39997558519241921"/>
    <pageSetUpPr fitToPage="1"/>
  </sheetPr>
  <dimension ref="A1:C32"/>
  <sheetViews>
    <sheetView workbookViewId="0">
      <selection activeCell="B5" sqref="B5"/>
    </sheetView>
  </sheetViews>
  <sheetFormatPr defaultRowHeight="18.75" x14ac:dyDescent="0.4"/>
  <cols>
    <col min="1" max="1" width="12.5" style="159" customWidth="1"/>
    <col min="2" max="2" width="20" style="159" customWidth="1"/>
    <col min="3" max="3" width="56" customWidth="1"/>
    <col min="6" max="6" width="10" bestFit="1" customWidth="1"/>
  </cols>
  <sheetData>
    <row r="1" spans="1:3" x14ac:dyDescent="0.4">
      <c r="A1" s="248" t="s">
        <v>416</v>
      </c>
      <c r="B1" s="248"/>
      <c r="C1" s="248"/>
    </row>
    <row r="2" spans="1:3" ht="19.5" thickBot="1" x14ac:dyDescent="0.45">
      <c r="C2" s="159"/>
    </row>
    <row r="3" spans="1:3" ht="19.5" thickBot="1" x14ac:dyDescent="0.45">
      <c r="A3" s="13" t="s">
        <v>532</v>
      </c>
      <c r="B3" s="162" t="s">
        <v>533</v>
      </c>
      <c r="C3" s="163" t="s">
        <v>31</v>
      </c>
    </row>
    <row r="4" spans="1:3" x14ac:dyDescent="0.4">
      <c r="A4" s="173">
        <f>IF(B4&lt;&gt;"",YEAR(B4)-2018+IF(MONTH(B4)&lt;4,-1,0),"")</f>
        <v>7</v>
      </c>
      <c r="B4" s="164">
        <v>45748</v>
      </c>
      <c r="C4" s="165"/>
    </row>
    <row r="5" spans="1:3" x14ac:dyDescent="0.4">
      <c r="A5" s="174" t="str">
        <f t="shared" ref="A5:A32" si="0">IF(B5&lt;&gt;"",YEAR(B5)-2018+IF(MONTH(B5)&lt;4,-1,0),"")</f>
        <v/>
      </c>
      <c r="B5" s="166"/>
      <c r="C5" s="167"/>
    </row>
    <row r="6" spans="1:3" x14ac:dyDescent="0.4">
      <c r="A6" s="174" t="str">
        <f t="shared" si="0"/>
        <v/>
      </c>
      <c r="B6" s="166"/>
      <c r="C6" s="167"/>
    </row>
    <row r="7" spans="1:3" x14ac:dyDescent="0.4">
      <c r="A7" s="174" t="str">
        <f t="shared" si="0"/>
        <v/>
      </c>
      <c r="B7" s="166"/>
      <c r="C7" s="167"/>
    </row>
    <row r="8" spans="1:3" x14ac:dyDescent="0.4">
      <c r="A8" s="174" t="str">
        <f t="shared" si="0"/>
        <v/>
      </c>
      <c r="B8" s="166"/>
      <c r="C8" s="167"/>
    </row>
    <row r="9" spans="1:3" x14ac:dyDescent="0.4">
      <c r="A9" s="174" t="str">
        <f t="shared" si="0"/>
        <v/>
      </c>
      <c r="B9" s="166"/>
      <c r="C9" s="167"/>
    </row>
    <row r="10" spans="1:3" x14ac:dyDescent="0.4">
      <c r="A10" s="174" t="str">
        <f t="shared" si="0"/>
        <v/>
      </c>
      <c r="B10" s="166"/>
      <c r="C10" s="167"/>
    </row>
    <row r="11" spans="1:3" x14ac:dyDescent="0.4">
      <c r="A11" s="174" t="str">
        <f t="shared" si="0"/>
        <v/>
      </c>
      <c r="B11" s="166"/>
      <c r="C11" s="167"/>
    </row>
    <row r="12" spans="1:3" x14ac:dyDescent="0.4">
      <c r="A12" s="174" t="str">
        <f t="shared" si="0"/>
        <v/>
      </c>
      <c r="B12" s="166"/>
      <c r="C12" s="168"/>
    </row>
    <row r="13" spans="1:3" x14ac:dyDescent="0.4">
      <c r="A13" s="174" t="str">
        <f t="shared" si="0"/>
        <v/>
      </c>
      <c r="B13" s="166"/>
      <c r="C13" s="168"/>
    </row>
    <row r="14" spans="1:3" x14ac:dyDescent="0.4">
      <c r="A14" s="174" t="str">
        <f t="shared" si="0"/>
        <v/>
      </c>
      <c r="B14" s="166"/>
      <c r="C14" s="168"/>
    </row>
    <row r="15" spans="1:3" x14ac:dyDescent="0.4">
      <c r="A15" s="174" t="str">
        <f t="shared" si="0"/>
        <v/>
      </c>
      <c r="B15" s="166"/>
      <c r="C15" s="168"/>
    </row>
    <row r="16" spans="1:3" x14ac:dyDescent="0.4">
      <c r="A16" s="174" t="str">
        <f t="shared" si="0"/>
        <v/>
      </c>
      <c r="B16" s="166"/>
      <c r="C16" s="168"/>
    </row>
    <row r="17" spans="1:3" x14ac:dyDescent="0.4">
      <c r="A17" s="174" t="str">
        <f t="shared" si="0"/>
        <v/>
      </c>
      <c r="B17" s="166"/>
      <c r="C17" s="168"/>
    </row>
    <row r="18" spans="1:3" x14ac:dyDescent="0.4">
      <c r="A18" s="174" t="str">
        <f t="shared" si="0"/>
        <v/>
      </c>
      <c r="B18" s="166"/>
      <c r="C18" s="168"/>
    </row>
    <row r="19" spans="1:3" x14ac:dyDescent="0.4">
      <c r="A19" s="174" t="str">
        <f t="shared" si="0"/>
        <v/>
      </c>
      <c r="B19" s="166"/>
      <c r="C19" s="168"/>
    </row>
    <row r="20" spans="1:3" x14ac:dyDescent="0.4">
      <c r="A20" s="174" t="str">
        <f t="shared" si="0"/>
        <v/>
      </c>
      <c r="B20" s="166"/>
      <c r="C20" s="168"/>
    </row>
    <row r="21" spans="1:3" x14ac:dyDescent="0.4">
      <c r="A21" s="174" t="str">
        <f t="shared" si="0"/>
        <v/>
      </c>
      <c r="B21" s="166"/>
      <c r="C21" s="168"/>
    </row>
    <row r="22" spans="1:3" x14ac:dyDescent="0.4">
      <c r="A22" s="174" t="str">
        <f t="shared" si="0"/>
        <v/>
      </c>
      <c r="B22" s="166"/>
      <c r="C22" s="168"/>
    </row>
    <row r="23" spans="1:3" x14ac:dyDescent="0.4">
      <c r="A23" s="174" t="str">
        <f t="shared" si="0"/>
        <v/>
      </c>
      <c r="B23" s="166"/>
      <c r="C23" s="168"/>
    </row>
    <row r="24" spans="1:3" x14ac:dyDescent="0.4">
      <c r="A24" s="174" t="str">
        <f t="shared" si="0"/>
        <v/>
      </c>
      <c r="B24" s="166"/>
      <c r="C24" s="168"/>
    </row>
    <row r="25" spans="1:3" x14ac:dyDescent="0.4">
      <c r="A25" s="174" t="str">
        <f t="shared" si="0"/>
        <v/>
      </c>
      <c r="B25" s="166"/>
      <c r="C25" s="168"/>
    </row>
    <row r="26" spans="1:3" x14ac:dyDescent="0.4">
      <c r="A26" s="174" t="str">
        <f t="shared" si="0"/>
        <v/>
      </c>
      <c r="B26" s="166"/>
      <c r="C26" s="168"/>
    </row>
    <row r="27" spans="1:3" x14ac:dyDescent="0.4">
      <c r="A27" s="174" t="str">
        <f t="shared" si="0"/>
        <v/>
      </c>
      <c r="B27" s="166"/>
      <c r="C27" s="168"/>
    </row>
    <row r="28" spans="1:3" x14ac:dyDescent="0.4">
      <c r="A28" s="174" t="str">
        <f t="shared" si="0"/>
        <v/>
      </c>
      <c r="B28" s="166"/>
      <c r="C28" s="168"/>
    </row>
    <row r="29" spans="1:3" x14ac:dyDescent="0.4">
      <c r="A29" s="174" t="str">
        <f t="shared" si="0"/>
        <v/>
      </c>
      <c r="B29" s="166"/>
      <c r="C29" s="168"/>
    </row>
    <row r="30" spans="1:3" x14ac:dyDescent="0.4">
      <c r="A30" s="174" t="str">
        <f t="shared" si="0"/>
        <v/>
      </c>
      <c r="B30" s="166"/>
      <c r="C30" s="168"/>
    </row>
    <row r="31" spans="1:3" x14ac:dyDescent="0.4">
      <c r="A31" s="174" t="str">
        <f t="shared" si="0"/>
        <v/>
      </c>
      <c r="B31" s="166"/>
      <c r="C31" s="168"/>
    </row>
    <row r="32" spans="1:3" ht="19.5" thickBot="1" x14ac:dyDescent="0.45">
      <c r="A32" s="188" t="str">
        <f t="shared" si="0"/>
        <v/>
      </c>
      <c r="B32" s="189"/>
      <c r="C32" s="169"/>
    </row>
  </sheetData>
  <sheetProtection algorithmName="SHA-512" hashValue="uVkXBD9V8F9qdB0egrGT0jz3lFEcf4U/rNOBAjHeSBzzMNMfFa6IF0veWONRW3GkE2z3v9SNwMxV5ybBpK6AXA==" saltValue="+Hd6is16RKbVqDaMI1bRXQ==" spinCount="100000" sheet="1" objects="1" scenarios="1"/>
  <protectedRanges>
    <protectedRange sqref="B4:C32" name="範囲1"/>
  </protectedRanges>
  <mergeCells count="1">
    <mergeCell ref="A1:C1"/>
  </mergeCells>
  <phoneticPr fontId="1"/>
  <pageMargins left="0.7" right="0.7" top="0.75" bottom="0.75" header="0.3" footer="0.3"/>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39997558519241921"/>
    <pageSetUpPr fitToPage="1"/>
  </sheetPr>
  <dimension ref="A1:N92"/>
  <sheetViews>
    <sheetView workbookViewId="0">
      <selection activeCell="B49" activeCellId="1" sqref="B25:J44 B49:J53"/>
    </sheetView>
  </sheetViews>
  <sheetFormatPr defaultRowHeight="18.75" customHeight="1" x14ac:dyDescent="0.4"/>
  <cols>
    <col min="1" max="1" width="2.75" customWidth="1"/>
    <col min="2" max="2" width="40" customWidth="1"/>
    <col min="3" max="3" width="20" customWidth="1"/>
    <col min="4" max="8" width="12.5" customWidth="1"/>
    <col min="11" max="11" width="9" hidden="1" customWidth="1"/>
    <col min="14" max="14" width="0" hidden="1" customWidth="1"/>
  </cols>
  <sheetData>
    <row r="1" spans="1:14" ht="18.75" customHeight="1" x14ac:dyDescent="0.4">
      <c r="A1" s="248" t="s">
        <v>417</v>
      </c>
      <c r="B1" s="248"/>
      <c r="C1" s="248"/>
    </row>
    <row r="2" spans="1:14" ht="18.75" customHeight="1" x14ac:dyDescent="0.4">
      <c r="A2" s="161"/>
      <c r="B2" s="161"/>
      <c r="C2" s="161"/>
    </row>
    <row r="3" spans="1:14" ht="18.75" customHeight="1" x14ac:dyDescent="0.4">
      <c r="A3" s="31" t="s">
        <v>535</v>
      </c>
      <c r="C3" s="31"/>
    </row>
    <row r="4" spans="1:14" ht="18.75" customHeight="1" thickBot="1" x14ac:dyDescent="0.45">
      <c r="A4" s="31"/>
      <c r="B4" s="201" t="s">
        <v>560</v>
      </c>
      <c r="C4" s="201"/>
      <c r="D4" s="202"/>
      <c r="E4" s="202"/>
      <c r="F4" s="202"/>
      <c r="G4" s="202"/>
      <c r="H4" s="202"/>
    </row>
    <row r="5" spans="1:14" ht="18.75" customHeight="1" thickBot="1" x14ac:dyDescent="0.45">
      <c r="A5" s="32"/>
      <c r="B5" s="197" t="s">
        <v>33</v>
      </c>
      <c r="C5" s="171" t="s">
        <v>34</v>
      </c>
      <c r="D5" s="204">
        <f>K5</f>
        <v>7</v>
      </c>
      <c r="E5" s="205" t="str">
        <f>IF($K$6-$K$5&gt;0,D5+1,"")</f>
        <v/>
      </c>
      <c r="F5" s="205" t="str">
        <f>IF($K$6-$K$5&gt;1,E5+1,"")</f>
        <v/>
      </c>
      <c r="G5" s="205" t="str">
        <f>IF($K$6-$K$5&gt;2,F5+1,"")</f>
        <v/>
      </c>
      <c r="H5" s="176" t="str">
        <f>IF($K$6-$K$5&gt;3,G5+1,"")</f>
        <v/>
      </c>
      <c r="I5" s="205" t="s">
        <v>555</v>
      </c>
      <c r="J5" s="176" t="s">
        <v>556</v>
      </c>
      <c r="K5">
        <f>MIN(スケジュール!A4:A32)</f>
        <v>7</v>
      </c>
      <c r="N5" s="175"/>
    </row>
    <row r="6" spans="1:14" ht="18.75" customHeight="1" x14ac:dyDescent="0.4">
      <c r="B6" s="198"/>
      <c r="C6" s="191"/>
      <c r="D6" s="206"/>
      <c r="E6" s="207"/>
      <c r="F6" s="207"/>
      <c r="G6" s="207"/>
      <c r="H6" s="180"/>
      <c r="I6" s="207"/>
      <c r="J6" s="180"/>
      <c r="K6">
        <f>MAX(スケジュール!A4:A32)</f>
        <v>7</v>
      </c>
      <c r="N6" s="175"/>
    </row>
    <row r="7" spans="1:14" ht="18.75" customHeight="1" x14ac:dyDescent="0.4">
      <c r="A7" s="32"/>
      <c r="B7" s="199"/>
      <c r="C7" s="192"/>
      <c r="D7" s="208"/>
      <c r="E7" s="209"/>
      <c r="F7" s="209"/>
      <c r="G7" s="209"/>
      <c r="H7" s="181"/>
      <c r="I7" s="209"/>
      <c r="J7" s="181"/>
    </row>
    <row r="8" spans="1:14" ht="18.75" customHeight="1" x14ac:dyDescent="0.4">
      <c r="A8" s="32"/>
      <c r="B8" s="199"/>
      <c r="C8" s="192"/>
      <c r="D8" s="208"/>
      <c r="E8" s="209"/>
      <c r="F8" s="209"/>
      <c r="G8" s="209"/>
      <c r="H8" s="181"/>
      <c r="I8" s="209"/>
      <c r="J8" s="181"/>
    </row>
    <row r="9" spans="1:14" ht="18.75" customHeight="1" x14ac:dyDescent="0.4">
      <c r="A9" s="32"/>
      <c r="B9" s="198"/>
      <c r="C9" s="192"/>
      <c r="D9" s="208"/>
      <c r="E9" s="209"/>
      <c r="F9" s="209"/>
      <c r="G9" s="209"/>
      <c r="H9" s="181"/>
      <c r="I9" s="209"/>
      <c r="J9" s="181"/>
    </row>
    <row r="10" spans="1:14" ht="18.75" customHeight="1" x14ac:dyDescent="0.4">
      <c r="A10" s="32"/>
      <c r="B10" s="198"/>
      <c r="C10" s="192"/>
      <c r="D10" s="208"/>
      <c r="E10" s="209"/>
      <c r="F10" s="209"/>
      <c r="G10" s="209"/>
      <c r="H10" s="181"/>
      <c r="I10" s="209"/>
      <c r="J10" s="181"/>
    </row>
    <row r="11" spans="1:14" ht="18.75" customHeight="1" x14ac:dyDescent="0.4">
      <c r="A11" s="32"/>
      <c r="B11" s="198"/>
      <c r="C11" s="192"/>
      <c r="D11" s="208"/>
      <c r="E11" s="207"/>
      <c r="F11" s="209"/>
      <c r="G11" s="209"/>
      <c r="H11" s="181"/>
      <c r="I11" s="209"/>
      <c r="J11" s="181"/>
    </row>
    <row r="12" spans="1:14" ht="18.75" customHeight="1" x14ac:dyDescent="0.4">
      <c r="A12" s="32"/>
      <c r="B12" s="199"/>
      <c r="C12" s="192"/>
      <c r="D12" s="208"/>
      <c r="E12" s="209"/>
      <c r="F12" s="209"/>
      <c r="G12" s="209"/>
      <c r="H12" s="181"/>
      <c r="I12" s="209"/>
      <c r="J12" s="181"/>
    </row>
    <row r="13" spans="1:14" ht="18.75" customHeight="1" x14ac:dyDescent="0.4">
      <c r="A13" s="32"/>
      <c r="B13" s="199"/>
      <c r="C13" s="192"/>
      <c r="D13" s="208"/>
      <c r="E13" s="209"/>
      <c r="F13" s="209"/>
      <c r="G13" s="209"/>
      <c r="H13" s="181"/>
      <c r="I13" s="209"/>
      <c r="J13" s="181"/>
    </row>
    <row r="14" spans="1:14" ht="18.75" customHeight="1" x14ac:dyDescent="0.4">
      <c r="A14" s="32"/>
      <c r="B14" s="198"/>
      <c r="C14" s="192"/>
      <c r="D14" s="208"/>
      <c r="E14" s="209"/>
      <c r="F14" s="209"/>
      <c r="G14" s="209"/>
      <c r="H14" s="181"/>
      <c r="I14" s="209"/>
      <c r="J14" s="181"/>
    </row>
    <row r="15" spans="1:14" ht="18.75" customHeight="1" x14ac:dyDescent="0.4">
      <c r="A15" s="32"/>
      <c r="B15" s="198"/>
      <c r="C15" s="192"/>
      <c r="D15" s="208"/>
      <c r="E15" s="209"/>
      <c r="F15" s="209"/>
      <c r="G15" s="209"/>
      <c r="H15" s="181"/>
      <c r="I15" s="209"/>
      <c r="J15" s="181"/>
    </row>
    <row r="16" spans="1:14" ht="18.75" customHeight="1" x14ac:dyDescent="0.4">
      <c r="A16" s="32"/>
      <c r="B16" s="198"/>
      <c r="C16" s="192"/>
      <c r="D16" s="208"/>
      <c r="E16" s="209"/>
      <c r="F16" s="207"/>
      <c r="G16" s="209"/>
      <c r="H16" s="181"/>
      <c r="I16" s="209"/>
      <c r="J16" s="181"/>
    </row>
    <row r="17" spans="1:10" ht="18.75" customHeight="1" x14ac:dyDescent="0.4">
      <c r="A17" s="32"/>
      <c r="B17" s="199"/>
      <c r="C17" s="192"/>
      <c r="D17" s="208"/>
      <c r="E17" s="209"/>
      <c r="F17" s="209"/>
      <c r="G17" s="209"/>
      <c r="H17" s="181"/>
      <c r="I17" s="209"/>
      <c r="J17" s="181"/>
    </row>
    <row r="18" spans="1:10" ht="18.75" customHeight="1" x14ac:dyDescent="0.4">
      <c r="A18" s="32"/>
      <c r="B18" s="199"/>
      <c r="C18" s="192"/>
      <c r="D18" s="208"/>
      <c r="E18" s="209"/>
      <c r="F18" s="209"/>
      <c r="G18" s="209"/>
      <c r="H18" s="181"/>
      <c r="I18" s="209"/>
      <c r="J18" s="181"/>
    </row>
    <row r="19" spans="1:10" s="31" customFormat="1" ht="18.75" customHeight="1" x14ac:dyDescent="0.4">
      <c r="B19" s="198"/>
      <c r="C19" s="193"/>
      <c r="D19" s="208"/>
      <c r="E19" s="209"/>
      <c r="F19" s="209"/>
      <c r="G19" s="209"/>
      <c r="H19" s="181"/>
      <c r="I19" s="209"/>
      <c r="J19" s="181"/>
    </row>
    <row r="20" spans="1:10" s="33" customFormat="1" ht="18.75" customHeight="1" thickBot="1" x14ac:dyDescent="0.45">
      <c r="A20" s="37"/>
      <c r="B20" s="200"/>
      <c r="C20" s="194"/>
      <c r="D20" s="210"/>
      <c r="E20" s="211"/>
      <c r="F20" s="209"/>
      <c r="G20" s="211"/>
      <c r="H20" s="43"/>
      <c r="I20" s="211"/>
      <c r="J20" s="43"/>
    </row>
    <row r="21" spans="1:10" s="31" customFormat="1" ht="18.75" customHeight="1" thickTop="1" thickBot="1" x14ac:dyDescent="0.45">
      <c r="A21" s="34"/>
      <c r="B21" s="190"/>
      <c r="C21" s="195">
        <f>SUM(C6:C20)</f>
        <v>0</v>
      </c>
      <c r="D21" s="212"/>
      <c r="E21" s="213"/>
      <c r="F21" s="213"/>
      <c r="G21" s="213"/>
      <c r="H21" s="44"/>
      <c r="I21" s="213"/>
      <c r="J21" s="44"/>
    </row>
    <row r="22" spans="1:10" s="31" customFormat="1" ht="18.75" customHeight="1" x14ac:dyDescent="0.4">
      <c r="A22" s="34"/>
      <c r="C22" s="64"/>
      <c r="D22" s="64"/>
      <c r="E22" s="64"/>
      <c r="F22" s="64"/>
      <c r="G22" s="64"/>
      <c r="H22" s="64"/>
    </row>
    <row r="23" spans="1:10" s="31" customFormat="1" ht="18.75" customHeight="1" thickBot="1" x14ac:dyDescent="0.45">
      <c r="A23" s="184" t="s">
        <v>564</v>
      </c>
      <c r="B23" s="39"/>
      <c r="C23" s="39"/>
    </row>
    <row r="24" spans="1:10" s="33" customFormat="1" ht="18.75" customHeight="1" thickBot="1" x14ac:dyDescent="0.45">
      <c r="B24" s="197" t="s">
        <v>33</v>
      </c>
      <c r="C24" s="172" t="s">
        <v>34</v>
      </c>
      <c r="D24" s="214">
        <f t="shared" ref="D24:J24" si="0">IF(D5&lt;&gt;"",D5,"")</f>
        <v>7</v>
      </c>
      <c r="E24" s="215" t="str">
        <f t="shared" si="0"/>
        <v/>
      </c>
      <c r="F24" s="215" t="str">
        <f t="shared" si="0"/>
        <v/>
      </c>
      <c r="G24" s="215" t="str">
        <f t="shared" si="0"/>
        <v/>
      </c>
      <c r="H24" s="177" t="str">
        <f t="shared" si="0"/>
        <v/>
      </c>
      <c r="I24" s="215" t="str">
        <f t="shared" si="0"/>
        <v>第２目標</v>
      </c>
      <c r="J24" s="177" t="str">
        <f t="shared" si="0"/>
        <v>第３目標</v>
      </c>
    </row>
    <row r="25" spans="1:10" s="31" customFormat="1" ht="18.75" customHeight="1" x14ac:dyDescent="0.4">
      <c r="A25" s="32"/>
      <c r="B25" s="198"/>
      <c r="C25" s="170"/>
      <c r="D25" s="206"/>
      <c r="E25" s="207"/>
      <c r="F25" s="207"/>
      <c r="G25" s="207"/>
      <c r="H25" s="180"/>
      <c r="I25" s="207"/>
      <c r="J25" s="180"/>
    </row>
    <row r="26" spans="1:10" s="31" customFormat="1" ht="18.75" customHeight="1" x14ac:dyDescent="0.4">
      <c r="A26" s="32"/>
      <c r="B26" s="199"/>
      <c r="C26" s="41"/>
      <c r="D26" s="208"/>
      <c r="E26" s="209"/>
      <c r="F26" s="209"/>
      <c r="G26" s="209"/>
      <c r="H26" s="181"/>
      <c r="I26" s="209"/>
      <c r="J26" s="181"/>
    </row>
    <row r="27" spans="1:10" s="31" customFormat="1" ht="18.75" customHeight="1" x14ac:dyDescent="0.4">
      <c r="A27" s="32"/>
      <c r="B27" s="199"/>
      <c r="C27" s="41"/>
      <c r="D27" s="208"/>
      <c r="E27" s="209"/>
      <c r="F27" s="209"/>
      <c r="G27" s="209"/>
      <c r="H27" s="181"/>
      <c r="I27" s="209"/>
      <c r="J27" s="181"/>
    </row>
    <row r="28" spans="1:10" s="31" customFormat="1" ht="18.75" customHeight="1" x14ac:dyDescent="0.4">
      <c r="A28" s="32"/>
      <c r="B28" s="199"/>
      <c r="C28" s="41"/>
      <c r="D28" s="208"/>
      <c r="E28" s="209"/>
      <c r="F28" s="209"/>
      <c r="G28" s="209"/>
      <c r="H28" s="181"/>
      <c r="I28" s="208"/>
      <c r="J28" s="181"/>
    </row>
    <row r="29" spans="1:10" s="31" customFormat="1" ht="18.75" customHeight="1" x14ac:dyDescent="0.4">
      <c r="A29" s="32"/>
      <c r="B29" s="199"/>
      <c r="C29" s="41"/>
      <c r="D29" s="208"/>
      <c r="E29" s="209"/>
      <c r="F29" s="209"/>
      <c r="G29" s="209"/>
      <c r="H29" s="181"/>
      <c r="I29" s="209"/>
      <c r="J29" s="181"/>
    </row>
    <row r="30" spans="1:10" s="31" customFormat="1" ht="18.75" customHeight="1" x14ac:dyDescent="0.4">
      <c r="A30" s="32"/>
      <c r="B30" s="199"/>
      <c r="C30" s="41"/>
      <c r="D30" s="208"/>
      <c r="E30" s="209"/>
      <c r="F30" s="209"/>
      <c r="G30" s="209"/>
      <c r="H30" s="181"/>
      <c r="I30" s="209"/>
      <c r="J30" s="181"/>
    </row>
    <row r="31" spans="1:10" s="31" customFormat="1" ht="18.75" customHeight="1" x14ac:dyDescent="0.4">
      <c r="A31" s="32"/>
      <c r="B31" s="199"/>
      <c r="C31" s="41"/>
      <c r="D31" s="208"/>
      <c r="E31" s="209"/>
      <c r="F31" s="209"/>
      <c r="G31" s="209"/>
      <c r="H31" s="181"/>
      <c r="I31" s="209"/>
      <c r="J31" s="181"/>
    </row>
    <row r="32" spans="1:10" s="31" customFormat="1" ht="18.75" customHeight="1" x14ac:dyDescent="0.4">
      <c r="A32" s="32"/>
      <c r="B32" s="199"/>
      <c r="C32" s="41"/>
      <c r="D32" s="208"/>
      <c r="E32" s="209"/>
      <c r="F32" s="209"/>
      <c r="G32" s="209"/>
      <c r="H32" s="181"/>
      <c r="I32" s="209"/>
      <c r="J32" s="181"/>
    </row>
    <row r="33" spans="1:10" s="31" customFormat="1" ht="18.75" customHeight="1" x14ac:dyDescent="0.4">
      <c r="A33" s="32"/>
      <c r="B33" s="199"/>
      <c r="C33" s="41"/>
      <c r="D33" s="208"/>
      <c r="E33" s="209"/>
      <c r="F33" s="209"/>
      <c r="G33" s="209"/>
      <c r="H33" s="181"/>
      <c r="I33" s="208"/>
      <c r="J33" s="181"/>
    </row>
    <row r="34" spans="1:10" s="31" customFormat="1" ht="18.75" customHeight="1" x14ac:dyDescent="0.4">
      <c r="A34" s="32"/>
      <c r="B34" s="199"/>
      <c r="C34" s="41"/>
      <c r="D34" s="208"/>
      <c r="E34" s="209"/>
      <c r="F34" s="209"/>
      <c r="G34" s="209"/>
      <c r="H34" s="181"/>
      <c r="I34" s="209"/>
      <c r="J34" s="181"/>
    </row>
    <row r="35" spans="1:10" s="31" customFormat="1" ht="18.75" customHeight="1" x14ac:dyDescent="0.4">
      <c r="A35" s="32"/>
      <c r="B35" s="199"/>
      <c r="C35" s="41"/>
      <c r="D35" s="208"/>
      <c r="E35" s="209"/>
      <c r="F35" s="209"/>
      <c r="G35" s="209"/>
      <c r="H35" s="181"/>
      <c r="I35" s="209"/>
      <c r="J35" s="181"/>
    </row>
    <row r="36" spans="1:10" s="31" customFormat="1" ht="18.75" customHeight="1" x14ac:dyDescent="0.4">
      <c r="A36" s="32"/>
      <c r="B36" s="199"/>
      <c r="C36" s="41"/>
      <c r="D36" s="208"/>
      <c r="E36" s="209"/>
      <c r="F36" s="209"/>
      <c r="G36" s="209"/>
      <c r="H36" s="181"/>
      <c r="I36" s="209"/>
      <c r="J36" s="181"/>
    </row>
    <row r="37" spans="1:10" s="31" customFormat="1" ht="18.75" customHeight="1" x14ac:dyDescent="0.4">
      <c r="A37" s="32"/>
      <c r="B37" s="199"/>
      <c r="C37" s="41"/>
      <c r="D37" s="208"/>
      <c r="E37" s="209"/>
      <c r="F37" s="209"/>
      <c r="G37" s="209"/>
      <c r="H37" s="181"/>
      <c r="I37" s="209"/>
      <c r="J37" s="181"/>
    </row>
    <row r="38" spans="1:10" s="31" customFormat="1" ht="18.75" customHeight="1" x14ac:dyDescent="0.4">
      <c r="A38" s="32"/>
      <c r="B38" s="199"/>
      <c r="C38" s="42"/>
      <c r="D38" s="208"/>
      <c r="E38" s="209"/>
      <c r="F38" s="209"/>
      <c r="G38" s="209"/>
      <c r="H38" s="181"/>
      <c r="I38" s="208"/>
      <c r="J38" s="181"/>
    </row>
    <row r="39" spans="1:10" s="31" customFormat="1" ht="18.75" customHeight="1" x14ac:dyDescent="0.4">
      <c r="A39" s="32"/>
      <c r="B39" s="199"/>
      <c r="C39" s="203"/>
      <c r="D39" s="210"/>
      <c r="E39" s="211"/>
      <c r="F39" s="211"/>
      <c r="G39" s="211"/>
      <c r="H39" s="43"/>
      <c r="I39" s="211"/>
      <c r="J39" s="43"/>
    </row>
    <row r="40" spans="1:10" s="31" customFormat="1" ht="18.75" customHeight="1" x14ac:dyDescent="0.4">
      <c r="A40" s="32"/>
      <c r="B40" s="199"/>
      <c r="C40" s="41"/>
      <c r="D40" s="208"/>
      <c r="E40" s="209"/>
      <c r="F40" s="209"/>
      <c r="G40" s="209"/>
      <c r="H40" s="181"/>
      <c r="I40" s="209"/>
      <c r="J40" s="181"/>
    </row>
    <row r="41" spans="1:10" s="31" customFormat="1" ht="18.75" customHeight="1" x14ac:dyDescent="0.4">
      <c r="A41" s="32"/>
      <c r="B41" s="199"/>
      <c r="C41" s="41"/>
      <c r="D41" s="208"/>
      <c r="E41" s="209"/>
      <c r="F41" s="209"/>
      <c r="G41" s="209"/>
      <c r="H41" s="181"/>
      <c r="I41" s="209"/>
      <c r="J41" s="181"/>
    </row>
    <row r="42" spans="1:10" s="33" customFormat="1" ht="18.75" customHeight="1" x14ac:dyDescent="0.4">
      <c r="A42" s="32"/>
      <c r="B42" s="199"/>
      <c r="C42" s="41"/>
      <c r="D42" s="208"/>
      <c r="E42" s="209"/>
      <c r="F42" s="209"/>
      <c r="G42" s="209"/>
      <c r="H42" s="181"/>
      <c r="I42" s="209"/>
      <c r="J42" s="181"/>
    </row>
    <row r="43" spans="1:10" s="31" customFormat="1" ht="18.75" customHeight="1" x14ac:dyDescent="0.4">
      <c r="B43" s="199"/>
      <c r="C43" s="42"/>
      <c r="D43" s="208"/>
      <c r="E43" s="209"/>
      <c r="F43" s="209"/>
      <c r="G43" s="209"/>
      <c r="H43" s="181"/>
      <c r="I43" s="208"/>
      <c r="J43" s="181"/>
    </row>
    <row r="44" spans="1:10" s="31" customFormat="1" ht="18.75" customHeight="1" thickBot="1" x14ac:dyDescent="0.45">
      <c r="A44" s="37"/>
      <c r="B44" s="199"/>
      <c r="C44" s="203"/>
      <c r="D44" s="210"/>
      <c r="E44" s="211"/>
      <c r="F44" s="211"/>
      <c r="G44" s="211"/>
      <c r="H44" s="43"/>
      <c r="I44" s="211"/>
      <c r="J44" s="43"/>
    </row>
    <row r="45" spans="1:10" s="33" customFormat="1" ht="18.75" customHeight="1" thickTop="1" thickBot="1" x14ac:dyDescent="0.45">
      <c r="A45" s="34"/>
      <c r="B45" s="190"/>
      <c r="C45" s="44">
        <f>SUM(C25:C44)</f>
        <v>0</v>
      </c>
      <c r="D45" s="212"/>
      <c r="E45" s="213"/>
      <c r="F45" s="213"/>
      <c r="G45" s="213"/>
      <c r="H45" s="44"/>
      <c r="I45" s="213"/>
      <c r="J45" s="44"/>
    </row>
    <row r="46" spans="1:10" s="33" customFormat="1" ht="18.75" customHeight="1" x14ac:dyDescent="0.4">
      <c r="A46" s="34"/>
      <c r="B46" s="35"/>
      <c r="C46" s="64"/>
      <c r="D46" s="64"/>
      <c r="E46" s="64"/>
      <c r="F46" s="64"/>
      <c r="G46" s="64"/>
      <c r="H46" s="64"/>
    </row>
    <row r="47" spans="1:10" s="33" customFormat="1" ht="18.75" customHeight="1" thickBot="1" x14ac:dyDescent="0.45">
      <c r="A47" s="184" t="s">
        <v>565</v>
      </c>
      <c r="B47" s="39"/>
      <c r="C47" s="39"/>
      <c r="D47" s="31"/>
      <c r="E47" s="31"/>
      <c r="F47" s="31"/>
      <c r="G47" s="31"/>
      <c r="H47" s="31"/>
      <c r="I47" s="31"/>
      <c r="J47" s="31"/>
    </row>
    <row r="48" spans="1:10" s="33" customFormat="1" ht="18.75" customHeight="1" thickBot="1" x14ac:dyDescent="0.45">
      <c r="B48" s="197" t="s">
        <v>33</v>
      </c>
      <c r="C48" s="172" t="s">
        <v>34</v>
      </c>
      <c r="D48" s="214">
        <f>D24</f>
        <v>7</v>
      </c>
      <c r="E48" s="215" t="str">
        <f t="shared" ref="E48:J48" si="1">E24</f>
        <v/>
      </c>
      <c r="F48" s="215" t="str">
        <f t="shared" si="1"/>
        <v/>
      </c>
      <c r="G48" s="215" t="str">
        <f t="shared" si="1"/>
        <v/>
      </c>
      <c r="H48" s="177" t="str">
        <f t="shared" si="1"/>
        <v/>
      </c>
      <c r="I48" s="215" t="str">
        <f t="shared" si="1"/>
        <v>第２目標</v>
      </c>
      <c r="J48" s="177" t="str">
        <f t="shared" si="1"/>
        <v>第３目標</v>
      </c>
    </row>
    <row r="49" spans="1:12" s="33" customFormat="1" ht="18.75" customHeight="1" x14ac:dyDescent="0.4">
      <c r="A49" s="32"/>
      <c r="B49" s="198"/>
      <c r="C49" s="170"/>
      <c r="D49" s="206"/>
      <c r="E49" s="207"/>
      <c r="F49" s="207"/>
      <c r="G49" s="207"/>
      <c r="H49" s="180"/>
      <c r="I49" s="207"/>
      <c r="J49" s="180"/>
    </row>
    <row r="50" spans="1:12" s="33" customFormat="1" ht="18.75" customHeight="1" x14ac:dyDescent="0.4">
      <c r="A50" s="32"/>
      <c r="B50" s="199"/>
      <c r="C50" s="41"/>
      <c r="D50" s="208"/>
      <c r="E50" s="209"/>
      <c r="F50" s="209"/>
      <c r="G50" s="209"/>
      <c r="H50" s="181"/>
      <c r="I50" s="209"/>
      <c r="J50" s="181"/>
    </row>
    <row r="51" spans="1:12" s="33" customFormat="1" ht="18.75" customHeight="1" x14ac:dyDescent="0.4">
      <c r="A51" s="32"/>
      <c r="B51" s="199"/>
      <c r="C51" s="41"/>
      <c r="D51" s="208"/>
      <c r="E51" s="209"/>
      <c r="F51" s="209"/>
      <c r="G51" s="209"/>
      <c r="H51" s="181"/>
      <c r="I51" s="209"/>
      <c r="J51" s="181"/>
    </row>
    <row r="52" spans="1:12" s="33" customFormat="1" ht="18.75" customHeight="1" x14ac:dyDescent="0.4">
      <c r="A52" s="32"/>
      <c r="B52" s="199"/>
      <c r="C52" s="41"/>
      <c r="D52" s="208"/>
      <c r="E52" s="209"/>
      <c r="F52" s="209"/>
      <c r="G52" s="209"/>
      <c r="H52" s="181"/>
      <c r="I52" s="208"/>
      <c r="J52" s="181"/>
    </row>
    <row r="53" spans="1:12" s="33" customFormat="1" ht="18.75" customHeight="1" thickBot="1" x14ac:dyDescent="0.45">
      <c r="A53" s="32"/>
      <c r="B53" s="199"/>
      <c r="C53" s="41"/>
      <c r="D53" s="208"/>
      <c r="E53" s="209"/>
      <c r="F53" s="209"/>
      <c r="G53" s="209"/>
      <c r="H53" s="181"/>
      <c r="I53" s="209"/>
      <c r="J53" s="181"/>
    </row>
    <row r="54" spans="1:12" s="33" customFormat="1" ht="18.75" customHeight="1" thickTop="1" thickBot="1" x14ac:dyDescent="0.45">
      <c r="A54" s="32"/>
      <c r="B54" s="190"/>
      <c r="C54" s="44">
        <f>SUM(C49:C53)</f>
        <v>0</v>
      </c>
      <c r="D54" s="212"/>
      <c r="E54" s="213"/>
      <c r="F54" s="213"/>
      <c r="G54" s="213"/>
      <c r="H54" s="44"/>
      <c r="I54" s="213"/>
      <c r="J54" s="44"/>
    </row>
    <row r="55" spans="1:12" s="33" customFormat="1" ht="18.75" customHeight="1" x14ac:dyDescent="0.4">
      <c r="A55" s="32"/>
      <c r="B55" s="39"/>
      <c r="C55" s="64"/>
      <c r="D55" s="64"/>
      <c r="E55" s="64"/>
      <c r="F55" s="64"/>
      <c r="G55" s="64"/>
      <c r="H55" s="64"/>
      <c r="I55" s="64"/>
      <c r="J55" s="64"/>
    </row>
    <row r="56" spans="1:12" s="33" customFormat="1" ht="18" customHeight="1" x14ac:dyDescent="0.4">
      <c r="A56" s="184" t="s">
        <v>536</v>
      </c>
      <c r="B56" s="35"/>
      <c r="C56" s="64"/>
    </row>
    <row r="57" spans="1:12" s="33" customFormat="1" ht="18.75" customHeight="1" thickBot="1" x14ac:dyDescent="0.45">
      <c r="A57" s="184"/>
      <c r="B57" s="183" t="s">
        <v>557</v>
      </c>
      <c r="C57" s="64"/>
    </row>
    <row r="58" spans="1:12" s="31" customFormat="1" ht="18.75" customHeight="1" thickBot="1" x14ac:dyDescent="0.45">
      <c r="A58" s="34"/>
      <c r="B58" s="196"/>
      <c r="C58" s="179" t="s">
        <v>534</v>
      </c>
      <c r="D58" s="214">
        <f>D5</f>
        <v>7</v>
      </c>
      <c r="E58" s="215" t="str">
        <f>E5</f>
        <v/>
      </c>
      <c r="F58" s="215" t="str">
        <f>F5</f>
        <v/>
      </c>
      <c r="G58" s="215" t="str">
        <f>G5</f>
        <v/>
      </c>
      <c r="H58" s="177" t="str">
        <f>H5</f>
        <v/>
      </c>
    </row>
    <row r="59" spans="1:12" s="31" customFormat="1" ht="18.75" customHeight="1" x14ac:dyDescent="0.4">
      <c r="A59" s="34"/>
      <c r="B59" s="231" t="s">
        <v>32</v>
      </c>
      <c r="C59" s="232">
        <f>SUM(D59:H59)</f>
        <v>0</v>
      </c>
      <c r="D59" s="233">
        <f>SUMIFS($C$6:$C$20,$I$6:$I$20,"",$J$6:$J$20,"",D$6:D$20,"〇")</f>
        <v>0</v>
      </c>
      <c r="E59" s="234">
        <f t="shared" ref="E59:H59" si="2">SUMIFS($C$6:$C$20,$I$6:$I$20,"",$J$6:$J$20,"",E$6:E$20,"〇")</f>
        <v>0</v>
      </c>
      <c r="F59" s="234">
        <f t="shared" si="2"/>
        <v>0</v>
      </c>
      <c r="G59" s="234">
        <f t="shared" si="2"/>
        <v>0</v>
      </c>
      <c r="H59" s="235">
        <f t="shared" si="2"/>
        <v>0</v>
      </c>
      <c r="I59" s="182"/>
      <c r="J59" s="182"/>
      <c r="K59" s="182"/>
      <c r="L59" s="182"/>
    </row>
    <row r="60" spans="1:12" s="31" customFormat="1" ht="18.75" customHeight="1" thickBot="1" x14ac:dyDescent="0.45">
      <c r="A60" s="34"/>
      <c r="B60" s="236" t="s">
        <v>35</v>
      </c>
      <c r="C60" s="237">
        <f>SUM(D60:H60)</f>
        <v>0</v>
      </c>
      <c r="D60" s="238">
        <f>SUMIFS($C$25:$C$44,$I$25:$I$44,"",$J$25:$J$44,"",D$25:D$44,"〇")</f>
        <v>0</v>
      </c>
      <c r="E60" s="218">
        <f t="shared" ref="E60:H60" si="3">SUMIFS($C$25:$C$44,$I$25:$I$44,"",$J$25:$J$44,"",E$25:E$44,"〇")</f>
        <v>0</v>
      </c>
      <c r="F60" s="218">
        <f t="shared" si="3"/>
        <v>0</v>
      </c>
      <c r="G60" s="218">
        <f t="shared" si="3"/>
        <v>0</v>
      </c>
      <c r="H60" s="239">
        <f t="shared" si="3"/>
        <v>0</v>
      </c>
      <c r="I60" s="182"/>
      <c r="J60" s="182"/>
      <c r="K60" s="182"/>
      <c r="L60" s="182"/>
    </row>
    <row r="61" spans="1:12" s="31" customFormat="1" ht="18.75" customHeight="1" thickTop="1" thickBot="1" x14ac:dyDescent="0.45">
      <c r="A61" s="34"/>
      <c r="B61" s="190" t="s">
        <v>36</v>
      </c>
      <c r="C61" s="178">
        <f>C59-C60</f>
        <v>0</v>
      </c>
      <c r="D61" s="212">
        <f>D59-D60</f>
        <v>0</v>
      </c>
      <c r="E61" s="213">
        <f t="shared" ref="E61:H61" si="4">E59-E60</f>
        <v>0</v>
      </c>
      <c r="F61" s="213">
        <f t="shared" si="4"/>
        <v>0</v>
      </c>
      <c r="G61" s="213">
        <f t="shared" si="4"/>
        <v>0</v>
      </c>
      <c r="H61" s="44">
        <f t="shared" si="4"/>
        <v>0</v>
      </c>
    </row>
    <row r="62" spans="1:12" s="31" customFormat="1" ht="18.75" customHeight="1" x14ac:dyDescent="0.4">
      <c r="A62" s="32"/>
      <c r="B62" s="40"/>
      <c r="C62" s="40"/>
    </row>
    <row r="63" spans="1:12" s="31" customFormat="1" ht="18.75" customHeight="1" thickBot="1" x14ac:dyDescent="0.45">
      <c r="A63" s="34"/>
      <c r="B63" s="183" t="s">
        <v>558</v>
      </c>
      <c r="C63" s="64"/>
      <c r="D63" s="33"/>
      <c r="E63" s="33"/>
      <c r="F63" s="33"/>
      <c r="G63" s="33"/>
      <c r="H63" s="33"/>
    </row>
    <row r="64" spans="1:12" ht="18.75" customHeight="1" thickBot="1" x14ac:dyDescent="0.45">
      <c r="A64" s="34"/>
      <c r="B64" s="196"/>
      <c r="C64" s="179" t="s">
        <v>534</v>
      </c>
      <c r="D64" s="214">
        <f>D5</f>
        <v>7</v>
      </c>
      <c r="E64" s="215" t="str">
        <f>E5</f>
        <v/>
      </c>
      <c r="F64" s="215" t="str">
        <f>F5</f>
        <v/>
      </c>
      <c r="G64" s="215" t="str">
        <f>G5</f>
        <v/>
      </c>
      <c r="H64" s="177" t="str">
        <f>H5</f>
        <v/>
      </c>
    </row>
    <row r="65" spans="1:8" ht="18.75" customHeight="1" x14ac:dyDescent="0.4">
      <c r="A65" s="32"/>
      <c r="B65" s="231" t="s">
        <v>32</v>
      </c>
      <c r="C65" s="232">
        <f t="shared" ref="C65:C66" si="5">SUM(D65:H65)</f>
        <v>0</v>
      </c>
      <c r="D65" s="240">
        <f>SUMIFS($C$6:$C$20,$I$6:$I$20,"〇",$J$6:$J$20,"",D$6:D$20,"〇")</f>
        <v>0</v>
      </c>
      <c r="E65" s="234">
        <f t="shared" ref="E65:H65" si="6">SUMIFS($C$6:$C$20,$I$6:$I$20,"〇",$J$6:$J$20,"",E$6:E$20,"〇")</f>
        <v>0</v>
      </c>
      <c r="F65" s="234">
        <f t="shared" si="6"/>
        <v>0</v>
      </c>
      <c r="G65" s="234">
        <f t="shared" si="6"/>
        <v>0</v>
      </c>
      <c r="H65" s="235">
        <f t="shared" si="6"/>
        <v>0</v>
      </c>
    </row>
    <row r="66" spans="1:8" ht="18.75" customHeight="1" thickBot="1" x14ac:dyDescent="0.45">
      <c r="A66" s="34"/>
      <c r="B66" s="236" t="s">
        <v>35</v>
      </c>
      <c r="C66" s="237">
        <f t="shared" si="5"/>
        <v>0</v>
      </c>
      <c r="D66" s="238">
        <f>SUMIFS($C$25:$C$44,$I$25:$I$44,"〇",$J$25:$J$44,"",D$25:D$44,"〇")</f>
        <v>0</v>
      </c>
      <c r="E66" s="218">
        <f t="shared" ref="E66:H66" si="7">SUMIFS($C$25:$C$44,$I$25:$I$44,"〇",$J$25:$J$44,"",E$25:E$44,"〇")</f>
        <v>0</v>
      </c>
      <c r="F66" s="218">
        <f t="shared" si="7"/>
        <v>0</v>
      </c>
      <c r="G66" s="218">
        <f t="shared" si="7"/>
        <v>0</v>
      </c>
      <c r="H66" s="239">
        <f t="shared" si="7"/>
        <v>0</v>
      </c>
    </row>
    <row r="67" spans="1:8" ht="18.75" customHeight="1" thickTop="1" thickBot="1" x14ac:dyDescent="0.45">
      <c r="A67" s="34"/>
      <c r="B67" s="190" t="s">
        <v>36</v>
      </c>
      <c r="C67" s="178">
        <f>C65-C66</f>
        <v>0</v>
      </c>
      <c r="D67" s="212">
        <f>D65-D66</f>
        <v>0</v>
      </c>
      <c r="E67" s="213">
        <f t="shared" ref="E67:H67" si="8">E65-E66</f>
        <v>0</v>
      </c>
      <c r="F67" s="213">
        <f t="shared" si="8"/>
        <v>0</v>
      </c>
      <c r="G67" s="213">
        <f t="shared" si="8"/>
        <v>0</v>
      </c>
      <c r="H67" s="44">
        <f t="shared" si="8"/>
        <v>0</v>
      </c>
    </row>
    <row r="68" spans="1:8" ht="18.75" customHeight="1" x14ac:dyDescent="0.4">
      <c r="A68" s="32"/>
      <c r="B68" s="40"/>
      <c r="C68" s="40"/>
      <c r="D68" s="241"/>
      <c r="E68" s="241"/>
      <c r="F68" s="241"/>
      <c r="G68" s="241"/>
      <c r="H68" s="241"/>
    </row>
    <row r="69" spans="1:8" ht="18.75" customHeight="1" thickBot="1" x14ac:dyDescent="0.45">
      <c r="A69" s="34"/>
      <c r="B69" s="183" t="s">
        <v>559</v>
      </c>
      <c r="C69" s="64"/>
      <c r="D69" s="33"/>
      <c r="E69" s="33"/>
      <c r="F69" s="33"/>
      <c r="G69" s="33"/>
      <c r="H69" s="33"/>
    </row>
    <row r="70" spans="1:8" ht="18.75" customHeight="1" thickBot="1" x14ac:dyDescent="0.45">
      <c r="A70" s="34"/>
      <c r="B70" s="196"/>
      <c r="C70" s="179" t="s">
        <v>534</v>
      </c>
      <c r="D70" s="214">
        <f>D5</f>
        <v>7</v>
      </c>
      <c r="E70" s="215" t="str">
        <f>E5</f>
        <v/>
      </c>
      <c r="F70" s="215" t="str">
        <f>F5</f>
        <v/>
      </c>
      <c r="G70" s="215" t="str">
        <f>G5</f>
        <v/>
      </c>
      <c r="H70" s="177" t="str">
        <f>H5</f>
        <v/>
      </c>
    </row>
    <row r="71" spans="1:8" ht="18.75" customHeight="1" x14ac:dyDescent="0.4">
      <c r="A71" s="32"/>
      <c r="B71" s="231" t="s">
        <v>32</v>
      </c>
      <c r="C71" s="232">
        <f t="shared" ref="C71:C72" si="9">SUM(D71:H71)</f>
        <v>0</v>
      </c>
      <c r="D71" s="240">
        <f>SUMIFS($C$6:$C$20,$I$6:$I$20,"",$J$6:$J$20,"〇",D$6:D$20,"〇")</f>
        <v>0</v>
      </c>
      <c r="E71" s="234">
        <f t="shared" ref="E71:H71" si="10">SUMIFS($C$6:$C$20,$I$6:$I$20,"",$J$6:$J$20,"〇",E$6:E$20,"〇")</f>
        <v>0</v>
      </c>
      <c r="F71" s="234">
        <f t="shared" si="10"/>
        <v>0</v>
      </c>
      <c r="G71" s="234">
        <f t="shared" si="10"/>
        <v>0</v>
      </c>
      <c r="H71" s="235">
        <f t="shared" si="10"/>
        <v>0</v>
      </c>
    </row>
    <row r="72" spans="1:8" ht="18.75" customHeight="1" thickBot="1" x14ac:dyDescent="0.45">
      <c r="A72" s="34"/>
      <c r="B72" s="236" t="s">
        <v>35</v>
      </c>
      <c r="C72" s="237">
        <f t="shared" si="9"/>
        <v>0</v>
      </c>
      <c r="D72" s="238">
        <f>SUMIFS($C$25:$C$44,$I$25:$I$44,"",$J$25:$J$44,"〇",D$25:D$44,"〇")</f>
        <v>0</v>
      </c>
      <c r="E72" s="218">
        <f t="shared" ref="E72:H72" si="11">SUMIFS($C$25:$C$44,$I$25:$I$44,"",$J$25:$J$44,"〇",E$25:E$44,"〇")</f>
        <v>0</v>
      </c>
      <c r="F72" s="218">
        <f t="shared" si="11"/>
        <v>0</v>
      </c>
      <c r="G72" s="218">
        <f t="shared" si="11"/>
        <v>0</v>
      </c>
      <c r="H72" s="239">
        <f t="shared" si="11"/>
        <v>0</v>
      </c>
    </row>
    <row r="73" spans="1:8" ht="18.75" customHeight="1" thickTop="1" thickBot="1" x14ac:dyDescent="0.45">
      <c r="A73" s="31"/>
      <c r="B73" s="190" t="s">
        <v>36</v>
      </c>
      <c r="C73" s="178">
        <f>C71-C72</f>
        <v>0</v>
      </c>
      <c r="D73" s="212">
        <f>D71-D72</f>
        <v>0</v>
      </c>
      <c r="E73" s="213">
        <f t="shared" ref="E73:H73" si="12">E71-E72</f>
        <v>0</v>
      </c>
      <c r="F73" s="213">
        <f t="shared" si="12"/>
        <v>0</v>
      </c>
      <c r="G73" s="213">
        <f t="shared" si="12"/>
        <v>0</v>
      </c>
      <c r="H73" s="44">
        <f t="shared" si="12"/>
        <v>0</v>
      </c>
    </row>
    <row r="74" spans="1:8" ht="18.75" customHeight="1" x14ac:dyDescent="0.4">
      <c r="A74" s="31"/>
      <c r="B74" s="31"/>
      <c r="C74" s="31"/>
    </row>
    <row r="75" spans="1:8" ht="18.75" customHeight="1" x14ac:dyDescent="0.4">
      <c r="A75" t="s">
        <v>561</v>
      </c>
    </row>
    <row r="76" spans="1:8" s="31" customFormat="1" ht="18.75" customHeight="1" thickBot="1" x14ac:dyDescent="0.45">
      <c r="A76" s="34"/>
      <c r="B76" s="183" t="s">
        <v>557</v>
      </c>
      <c r="C76" s="39"/>
    </row>
    <row r="77" spans="1:8" s="33" customFormat="1" ht="18.75" customHeight="1" thickBot="1" x14ac:dyDescent="0.45">
      <c r="A77" s="34"/>
      <c r="B77" s="160"/>
      <c r="C77" s="219"/>
      <c r="D77" s="220">
        <f t="shared" ref="D77:H77" si="13">D58</f>
        <v>7</v>
      </c>
      <c r="E77" s="220" t="str">
        <f t="shared" si="13"/>
        <v/>
      </c>
      <c r="F77" s="220" t="str">
        <f t="shared" si="13"/>
        <v/>
      </c>
      <c r="G77" s="220" t="str">
        <f t="shared" si="13"/>
        <v/>
      </c>
      <c r="H77" s="221" t="str">
        <f t="shared" si="13"/>
        <v/>
      </c>
    </row>
    <row r="78" spans="1:8" s="33" customFormat="1" ht="18.75" customHeight="1" thickBot="1" x14ac:dyDescent="0.45">
      <c r="A78" s="34"/>
      <c r="B78" s="242" t="s">
        <v>554</v>
      </c>
      <c r="C78" s="243"/>
      <c r="D78" s="222">
        <f>-ROUNDDOWN(D61,-3)</f>
        <v>0</v>
      </c>
      <c r="E78" s="223">
        <f t="shared" ref="E78:H78" si="14">-ROUNDDOWN(E61,-3)</f>
        <v>0</v>
      </c>
      <c r="F78" s="223">
        <f t="shared" si="14"/>
        <v>0</v>
      </c>
      <c r="G78" s="223">
        <f t="shared" si="14"/>
        <v>0</v>
      </c>
      <c r="H78" s="224">
        <f t="shared" si="14"/>
        <v>0</v>
      </c>
    </row>
    <row r="79" spans="1:8" s="33" customFormat="1" ht="18.75" customHeight="1" thickBot="1" x14ac:dyDescent="0.45">
      <c r="A79" s="34"/>
      <c r="B79" s="226" t="s">
        <v>562</v>
      </c>
      <c r="C79" s="216">
        <f>SUM(D78:H78)</f>
        <v>0</v>
      </c>
      <c r="D79" s="228"/>
      <c r="E79" s="229"/>
      <c r="F79" s="229"/>
      <c r="G79" s="229"/>
      <c r="H79" s="229"/>
    </row>
    <row r="80" spans="1:8" ht="18.75" customHeight="1" thickBot="1" x14ac:dyDescent="0.45">
      <c r="B80" s="226" t="s">
        <v>563</v>
      </c>
      <c r="C80" s="227">
        <f>C79*10^-3</f>
        <v>0</v>
      </c>
      <c r="D80" s="230"/>
      <c r="E80" s="217"/>
      <c r="F80" s="217"/>
      <c r="G80" s="217"/>
      <c r="H80" s="217"/>
    </row>
    <row r="81" spans="2:8" ht="18.75" customHeight="1" x14ac:dyDescent="0.4">
      <c r="B81" s="241"/>
      <c r="C81" s="241"/>
    </row>
    <row r="82" spans="2:8" ht="18.75" customHeight="1" thickBot="1" x14ac:dyDescent="0.45">
      <c r="B82" s="183" t="s">
        <v>558</v>
      </c>
      <c r="C82" s="39"/>
      <c r="D82" s="31"/>
      <c r="E82" s="31"/>
      <c r="F82" s="31"/>
      <c r="G82" s="31"/>
      <c r="H82" s="31"/>
    </row>
    <row r="83" spans="2:8" ht="18.75" customHeight="1" thickBot="1" x14ac:dyDescent="0.45">
      <c r="B83" s="160"/>
      <c r="C83" s="219"/>
      <c r="D83" s="220">
        <f t="shared" ref="D83:H83" si="15">D64</f>
        <v>7</v>
      </c>
      <c r="E83" s="220" t="str">
        <f t="shared" si="15"/>
        <v/>
      </c>
      <c r="F83" s="220" t="str">
        <f t="shared" si="15"/>
        <v/>
      </c>
      <c r="G83" s="220" t="str">
        <f t="shared" si="15"/>
        <v/>
      </c>
      <c r="H83" s="221" t="str">
        <f t="shared" si="15"/>
        <v/>
      </c>
    </row>
    <row r="84" spans="2:8" ht="18.75" customHeight="1" thickBot="1" x14ac:dyDescent="0.45">
      <c r="B84" s="242" t="s">
        <v>554</v>
      </c>
      <c r="C84" s="243"/>
      <c r="D84" s="222">
        <f>-ROUNDDOWN(D67,-3)</f>
        <v>0</v>
      </c>
      <c r="E84" s="222">
        <f t="shared" ref="E84:H84" si="16">-ROUNDDOWN(E67,-3)</f>
        <v>0</v>
      </c>
      <c r="F84" s="222">
        <f t="shared" si="16"/>
        <v>0</v>
      </c>
      <c r="G84" s="222">
        <f t="shared" si="16"/>
        <v>0</v>
      </c>
      <c r="H84" s="225">
        <f t="shared" si="16"/>
        <v>0</v>
      </c>
    </row>
    <row r="85" spans="2:8" ht="18.75" customHeight="1" thickBot="1" x14ac:dyDescent="0.45">
      <c r="B85" s="226" t="s">
        <v>562</v>
      </c>
      <c r="C85" s="216">
        <f>SUM(D84:H84)</f>
        <v>0</v>
      </c>
      <c r="D85" s="228"/>
      <c r="E85" s="229"/>
      <c r="F85" s="229"/>
      <c r="G85" s="229"/>
      <c r="H85" s="229"/>
    </row>
    <row r="86" spans="2:8" ht="18.75" customHeight="1" thickBot="1" x14ac:dyDescent="0.45">
      <c r="B86" s="226" t="s">
        <v>563</v>
      </c>
      <c r="C86" s="227">
        <f>C85*10^-3</f>
        <v>0</v>
      </c>
      <c r="D86" s="230"/>
      <c r="E86" s="217"/>
      <c r="F86" s="217"/>
      <c r="G86" s="217"/>
      <c r="H86" s="217"/>
    </row>
    <row r="87" spans="2:8" ht="18.75" customHeight="1" x14ac:dyDescent="0.4">
      <c r="B87" s="241"/>
      <c r="C87" s="241"/>
    </row>
    <row r="88" spans="2:8" ht="18.75" customHeight="1" thickBot="1" x14ac:dyDescent="0.45">
      <c r="B88" s="183" t="s">
        <v>559</v>
      </c>
      <c r="C88" s="39"/>
      <c r="D88" s="31"/>
      <c r="E88" s="31"/>
      <c r="F88" s="31"/>
      <c r="G88" s="31"/>
      <c r="H88" s="31"/>
    </row>
    <row r="89" spans="2:8" ht="18.75" customHeight="1" thickBot="1" x14ac:dyDescent="0.45">
      <c r="B89" s="160"/>
      <c r="C89" s="219"/>
      <c r="D89" s="220">
        <f t="shared" ref="D89:H89" si="17">D70</f>
        <v>7</v>
      </c>
      <c r="E89" s="220" t="str">
        <f t="shared" si="17"/>
        <v/>
      </c>
      <c r="F89" s="220" t="str">
        <f t="shared" si="17"/>
        <v/>
      </c>
      <c r="G89" s="220" t="str">
        <f t="shared" si="17"/>
        <v/>
      </c>
      <c r="H89" s="221" t="str">
        <f t="shared" si="17"/>
        <v/>
      </c>
    </row>
    <row r="90" spans="2:8" ht="18.75" customHeight="1" thickBot="1" x14ac:dyDescent="0.45">
      <c r="B90" s="242" t="s">
        <v>554</v>
      </c>
      <c r="C90" s="243"/>
      <c r="D90" s="222">
        <f>-ROUNDDOWN(D73,-3)</f>
        <v>0</v>
      </c>
      <c r="E90" s="223">
        <f t="shared" ref="E90:H90" si="18">-ROUNDDOWN(E73,-3)</f>
        <v>0</v>
      </c>
      <c r="F90" s="223">
        <f t="shared" si="18"/>
        <v>0</v>
      </c>
      <c r="G90" s="223">
        <f t="shared" si="18"/>
        <v>0</v>
      </c>
      <c r="H90" s="224">
        <f t="shared" si="18"/>
        <v>0</v>
      </c>
    </row>
    <row r="91" spans="2:8" ht="18.75" customHeight="1" thickBot="1" x14ac:dyDescent="0.45">
      <c r="B91" s="226" t="s">
        <v>562</v>
      </c>
      <c r="C91" s="216">
        <f>SUM(D90:H90)</f>
        <v>0</v>
      </c>
      <c r="D91" s="228"/>
      <c r="E91" s="229"/>
      <c r="F91" s="229"/>
      <c r="G91" s="229"/>
      <c r="H91" s="229"/>
    </row>
    <row r="92" spans="2:8" ht="18.75" customHeight="1" thickBot="1" x14ac:dyDescent="0.45">
      <c r="B92" s="226" t="s">
        <v>563</v>
      </c>
      <c r="C92" s="227">
        <f>C91*10^-3</f>
        <v>0</v>
      </c>
      <c r="D92" s="230"/>
      <c r="E92" s="217"/>
      <c r="F92" s="217"/>
      <c r="G92" s="217"/>
      <c r="H92" s="217"/>
    </row>
  </sheetData>
  <sheetProtection algorithmName="SHA-512" hashValue="kgzF71KwLaGRPjcESEZayKrPJgccGBtqh038IHmlz7aQsGTp3Uhw6EjKUnK9jhbX1u7i0y9TwlKe+KpBRcUlXw==" saltValue="FqEJrHd8ZM+5Pl63wM+S0g==" spinCount="100000" sheet="1" objects="1" scenarios="1"/>
  <protectedRanges>
    <protectedRange sqref="B25:J44 B49:J53" name="範囲2"/>
    <protectedRange sqref="B6:J20" name="範囲1"/>
  </protectedRanges>
  <mergeCells count="1">
    <mergeCell ref="A1:C1"/>
  </mergeCells>
  <phoneticPr fontId="1"/>
  <dataValidations count="1">
    <dataValidation type="list" allowBlank="1" showInputMessage="1" showErrorMessage="1" sqref="D6:J20 D25:J44 D49:J53">
      <formula1>"〇"</formula1>
    </dataValidation>
  </dataValidations>
  <pageMargins left="0.7" right="0.7" top="0.75" bottom="0.75" header="0.3" footer="0.3"/>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39997558519241921"/>
    <pageSetUpPr fitToPage="1"/>
  </sheetPr>
  <dimension ref="A1:K20"/>
  <sheetViews>
    <sheetView zoomScale="95" zoomScaleNormal="95" workbookViewId="0">
      <selection activeCell="B6" sqref="B6"/>
    </sheetView>
  </sheetViews>
  <sheetFormatPr defaultRowHeight="18.75" x14ac:dyDescent="0.4"/>
  <cols>
    <col min="1" max="1" width="4.125" customWidth="1"/>
    <col min="2" max="2" width="25.75" customWidth="1"/>
    <col min="3" max="3" width="11" style="65" bestFit="1" customWidth="1"/>
    <col min="4" max="4" width="38.75" customWidth="1"/>
    <col min="5" max="8" width="35" style="4" customWidth="1"/>
    <col min="9" max="11" width="9" customWidth="1"/>
  </cols>
  <sheetData>
    <row r="1" spans="1:11" ht="19.5" thickBot="1" x14ac:dyDescent="0.45">
      <c r="A1" s="75"/>
      <c r="B1" s="76" t="s">
        <v>439</v>
      </c>
      <c r="C1" s="99" t="s">
        <v>431</v>
      </c>
      <c r="D1" s="74" t="s">
        <v>432</v>
      </c>
      <c r="E1" s="93" t="s">
        <v>442</v>
      </c>
      <c r="F1" s="94"/>
      <c r="G1" s="94"/>
      <c r="H1" s="95"/>
    </row>
    <row r="2" spans="1:11" ht="19.5" thickBot="1" x14ac:dyDescent="0.45">
      <c r="A2" s="69" t="s">
        <v>420</v>
      </c>
      <c r="B2" s="70"/>
      <c r="C2" s="106"/>
      <c r="D2" s="71"/>
      <c r="E2" s="141" t="s">
        <v>433</v>
      </c>
      <c r="F2" s="142" t="s">
        <v>440</v>
      </c>
      <c r="G2" s="142" t="s">
        <v>441</v>
      </c>
      <c r="H2" s="143" t="s">
        <v>437</v>
      </c>
    </row>
    <row r="3" spans="1:11" ht="89.25" customHeight="1" x14ac:dyDescent="0.4">
      <c r="A3" s="72"/>
      <c r="B3" s="68" t="s">
        <v>474</v>
      </c>
      <c r="C3" s="100"/>
      <c r="D3" s="96"/>
      <c r="E3" s="144" t="s">
        <v>479</v>
      </c>
      <c r="F3" s="145" t="s">
        <v>495</v>
      </c>
      <c r="G3" s="145" t="s">
        <v>494</v>
      </c>
      <c r="H3" s="146" t="s">
        <v>475</v>
      </c>
      <c r="I3">
        <v>10</v>
      </c>
      <c r="J3">
        <f>IF(LEFT(C3,1)="S",5,IF(LEFT(C3,1)="A",3,IF(LEFT(C3,1)="B",1,0)))</f>
        <v>0</v>
      </c>
      <c r="K3">
        <f>I3*J3</f>
        <v>0</v>
      </c>
    </row>
    <row r="4" spans="1:11" ht="89.25" customHeight="1" x14ac:dyDescent="0.4">
      <c r="A4" s="72"/>
      <c r="B4" s="66" t="s">
        <v>422</v>
      </c>
      <c r="C4" s="101"/>
      <c r="D4" s="97"/>
      <c r="E4" s="79" t="s">
        <v>481</v>
      </c>
      <c r="F4" s="77" t="s">
        <v>480</v>
      </c>
      <c r="G4" s="77" t="s">
        <v>472</v>
      </c>
      <c r="H4" s="78" t="s">
        <v>465</v>
      </c>
      <c r="I4">
        <v>6</v>
      </c>
      <c r="J4">
        <f>IF(LEFT(C4,1)="S",5,IF(LEFT(C4,1)="A",3,IF(LEFT(C4,1)="B",1,0)))</f>
        <v>0</v>
      </c>
      <c r="K4">
        <f>I4*J4</f>
        <v>0</v>
      </c>
    </row>
    <row r="5" spans="1:11" ht="89.25" customHeight="1" thickBot="1" x14ac:dyDescent="0.45">
      <c r="A5" s="72"/>
      <c r="B5" s="67" t="s">
        <v>421</v>
      </c>
      <c r="C5" s="102"/>
      <c r="D5" s="98"/>
      <c r="E5" s="147" t="s">
        <v>482</v>
      </c>
      <c r="F5" s="81" t="s">
        <v>498</v>
      </c>
      <c r="G5" s="81" t="s">
        <v>476</v>
      </c>
      <c r="H5" s="82" t="s">
        <v>473</v>
      </c>
      <c r="I5">
        <v>5</v>
      </c>
      <c r="J5">
        <f>IF(LEFT(C5,1)="S",5,IF(LEFT(C5,1)="A",3,IF(LEFT(C5,1)="B",1,0)))</f>
        <v>0</v>
      </c>
      <c r="K5">
        <f>I5*J5</f>
        <v>0</v>
      </c>
    </row>
    <row r="6" spans="1:11" ht="19.5" thickBot="1" x14ac:dyDescent="0.45">
      <c r="A6" s="69" t="s">
        <v>423</v>
      </c>
      <c r="B6" s="136"/>
      <c r="C6" s="137"/>
      <c r="D6" s="138"/>
      <c r="E6" s="15" t="s">
        <v>433</v>
      </c>
      <c r="F6" s="85" t="s">
        <v>440</v>
      </c>
      <c r="G6" s="85" t="s">
        <v>441</v>
      </c>
      <c r="H6" s="86" t="s">
        <v>437</v>
      </c>
    </row>
    <row r="7" spans="1:11" ht="75" customHeight="1" x14ac:dyDescent="0.4">
      <c r="A7" s="72"/>
      <c r="B7" s="133" t="s">
        <v>424</v>
      </c>
      <c r="C7" s="134"/>
      <c r="D7" s="135"/>
      <c r="E7" s="130"/>
      <c r="F7" s="131"/>
      <c r="G7" s="83" t="s">
        <v>500</v>
      </c>
      <c r="H7" s="84" t="s">
        <v>501</v>
      </c>
      <c r="I7">
        <v>0</v>
      </c>
      <c r="J7">
        <f t="shared" ref="J7:J13" si="0">IF(LEFT(C7,1)="S",5,IF(LEFT(C7,1)="A",3,IF(LEFT(C7,1)="B",1,0)))</f>
        <v>0</v>
      </c>
      <c r="K7">
        <f t="shared" ref="K7:K13" si="1">I7*J7</f>
        <v>0</v>
      </c>
    </row>
    <row r="8" spans="1:11" ht="75" customHeight="1" thickBot="1" x14ac:dyDescent="0.45">
      <c r="A8" s="73"/>
      <c r="B8" s="67" t="s">
        <v>425</v>
      </c>
      <c r="C8" s="101"/>
      <c r="D8" s="98"/>
      <c r="E8" s="87" t="s">
        <v>478</v>
      </c>
      <c r="F8" s="88" t="s">
        <v>477</v>
      </c>
      <c r="G8" s="88" t="s">
        <v>443</v>
      </c>
      <c r="H8" s="89" t="s">
        <v>444</v>
      </c>
      <c r="I8">
        <v>3</v>
      </c>
      <c r="J8">
        <f t="shared" si="0"/>
        <v>0</v>
      </c>
      <c r="K8">
        <f t="shared" si="1"/>
        <v>0</v>
      </c>
    </row>
    <row r="9" spans="1:11" ht="19.5" thickBot="1" x14ac:dyDescent="0.45">
      <c r="A9" s="69" t="s">
        <v>426</v>
      </c>
      <c r="B9" s="136"/>
      <c r="C9" s="137"/>
      <c r="D9" s="138"/>
      <c r="E9" s="15" t="s">
        <v>433</v>
      </c>
      <c r="F9" s="85" t="s">
        <v>440</v>
      </c>
      <c r="G9" s="85" t="s">
        <v>441</v>
      </c>
      <c r="H9" s="86" t="s">
        <v>437</v>
      </c>
    </row>
    <row r="10" spans="1:11" ht="75" customHeight="1" thickBot="1" x14ac:dyDescent="0.45">
      <c r="A10" s="73"/>
      <c r="B10" s="139" t="s">
        <v>427</v>
      </c>
      <c r="C10" s="134"/>
      <c r="D10" s="140"/>
      <c r="E10" s="90" t="s">
        <v>493</v>
      </c>
      <c r="F10" s="91" t="s">
        <v>485</v>
      </c>
      <c r="G10" s="91" t="s">
        <v>483</v>
      </c>
      <c r="H10" s="92" t="s">
        <v>484</v>
      </c>
      <c r="I10">
        <v>3</v>
      </c>
      <c r="J10">
        <f t="shared" si="0"/>
        <v>0</v>
      </c>
      <c r="K10">
        <f t="shared" si="1"/>
        <v>0</v>
      </c>
    </row>
    <row r="11" spans="1:11" ht="19.5" thickBot="1" x14ac:dyDescent="0.45">
      <c r="A11" s="69" t="s">
        <v>428</v>
      </c>
      <c r="B11" s="70"/>
      <c r="C11" s="106"/>
      <c r="D11" s="71"/>
      <c r="E11" s="141" t="s">
        <v>433</v>
      </c>
      <c r="F11" s="142" t="s">
        <v>440</v>
      </c>
      <c r="G11" s="142" t="s">
        <v>441</v>
      </c>
      <c r="H11" s="143" t="s">
        <v>437</v>
      </c>
    </row>
    <row r="12" spans="1:11" ht="75" customHeight="1" x14ac:dyDescent="0.4">
      <c r="A12" s="72"/>
      <c r="B12" s="68" t="s">
        <v>429</v>
      </c>
      <c r="C12" s="100"/>
      <c r="D12" s="96"/>
      <c r="E12" s="148" t="s">
        <v>487</v>
      </c>
      <c r="F12" s="145" t="s">
        <v>486</v>
      </c>
      <c r="G12" s="145" t="s">
        <v>488</v>
      </c>
      <c r="H12" s="132"/>
      <c r="I12">
        <v>3</v>
      </c>
      <c r="J12">
        <f t="shared" si="0"/>
        <v>0</v>
      </c>
      <c r="K12">
        <f t="shared" si="1"/>
        <v>0</v>
      </c>
    </row>
    <row r="13" spans="1:11" ht="75" customHeight="1" thickBot="1" x14ac:dyDescent="0.45">
      <c r="A13" s="73"/>
      <c r="B13" s="67" t="s">
        <v>430</v>
      </c>
      <c r="C13" s="102"/>
      <c r="D13" s="98"/>
      <c r="E13" s="80" t="s">
        <v>491</v>
      </c>
      <c r="F13" s="81" t="s">
        <v>490</v>
      </c>
      <c r="G13" s="81" t="s">
        <v>492</v>
      </c>
      <c r="H13" s="82" t="s">
        <v>489</v>
      </c>
      <c r="I13">
        <v>3</v>
      </c>
      <c r="J13">
        <f t="shared" si="0"/>
        <v>0</v>
      </c>
      <c r="K13">
        <f t="shared" si="1"/>
        <v>0</v>
      </c>
    </row>
    <row r="14" spans="1:11" ht="19.5" thickBot="1" x14ac:dyDescent="0.45"/>
    <row r="15" spans="1:11" ht="19.5" thickBot="1" x14ac:dyDescent="0.45">
      <c r="B15" s="125"/>
      <c r="C15" s="111"/>
      <c r="D15" s="112" t="s">
        <v>466</v>
      </c>
      <c r="E15" s="113" t="s">
        <v>467</v>
      </c>
    </row>
    <row r="16" spans="1:11" x14ac:dyDescent="0.4">
      <c r="B16" s="126"/>
      <c r="C16" s="114" t="s">
        <v>468</v>
      </c>
      <c r="D16" s="115" t="str">
        <f>IF(COUNTIF(J3:J13,0)&gt;0,"Ｃ評価があります","Ｃ評価がありません")</f>
        <v>Ｃ評価があります</v>
      </c>
      <c r="E16" s="116" t="s">
        <v>469</v>
      </c>
    </row>
    <row r="17" spans="2:5" ht="19.5" thickBot="1" x14ac:dyDescent="0.45">
      <c r="B17" s="126"/>
      <c r="C17" s="117" t="s">
        <v>470</v>
      </c>
      <c r="D17" s="118">
        <f>SUM(K3:K13)</f>
        <v>0</v>
      </c>
      <c r="E17" s="119" t="s">
        <v>499</v>
      </c>
    </row>
    <row r="18" spans="2:5" ht="20.25" thickTop="1" thickBot="1" x14ac:dyDescent="0.45">
      <c r="B18" s="126"/>
      <c r="C18" s="120" t="s">
        <v>471</v>
      </c>
      <c r="D18" s="121" t="str">
        <f>IF(D16="Ｃ評価がありません",IF(D17&gt;=56,"申請条件を満たしています","申請できません"),"申請できません")</f>
        <v>申請できません</v>
      </c>
      <c r="E18" s="122">
        <f>IF(C18&gt;=3,1,0)</f>
        <v>1</v>
      </c>
    </row>
    <row r="19" spans="2:5" x14ac:dyDescent="0.4">
      <c r="B19" s="127"/>
      <c r="C19" s="128"/>
      <c r="D19" s="123"/>
      <c r="E19" s="110">
        <f>IF(C19&gt;=1,0,1)</f>
        <v>1</v>
      </c>
    </row>
    <row r="20" spans="2:5" x14ac:dyDescent="0.4">
      <c r="B20" s="127"/>
      <c r="C20" s="129"/>
      <c r="D20" s="124"/>
    </row>
  </sheetData>
  <sheetProtection algorithmName="SHA-512" hashValue="TTmlf1l/jwRSp6p8R7sBCBuPC1FYEJSbAIo97/Rexs8LabFl+ss4hEKgCJb+iBHKZ5iklqlQ4LQM4/RTFtUvmQ==" saltValue="Aic8CxWFaTwXt2PGz4ckGg==" spinCount="100000" sheet="1" objects="1" scenarios="1"/>
  <protectedRanges>
    <protectedRange sqref="C3:D5 C7:D8 C10:D10 C12:D13" name="範囲1"/>
  </protectedRanges>
  <phoneticPr fontId="1"/>
  <pageMargins left="0.7" right="0.7" top="0.75" bottom="0.75" header="0.3" footer="0.3"/>
  <pageSetup paperSize="8" scale="81"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config!$C$2:$C$9</xm:f>
          </x14:formula1>
          <xm:sqref>C4</xm:sqref>
        </x14:dataValidation>
        <x14:dataValidation type="list" allowBlank="1" showInputMessage="1" showErrorMessage="1">
          <x14:formula1>
            <xm:f>config!$H$2:$H$6</xm:f>
          </x14:formula1>
          <xm:sqref>C12</xm:sqref>
        </x14:dataValidation>
        <x14:dataValidation type="list" allowBlank="1" showInputMessage="1" showErrorMessage="1">
          <x14:formula1>
            <xm:f>config!$I$2:$I$7</xm:f>
          </x14:formula1>
          <xm:sqref>C13</xm:sqref>
        </x14:dataValidation>
        <x14:dataValidation type="list" allowBlank="1" showInputMessage="1" showErrorMessage="1">
          <x14:formula1>
            <xm:f>config!$E$2:$E$3</xm:f>
          </x14:formula1>
          <xm:sqref>C7</xm:sqref>
        </x14:dataValidation>
        <x14:dataValidation type="list" allowBlank="1" showInputMessage="1" showErrorMessage="1">
          <x14:formula1>
            <xm:f>config!$G$2:$G$8</xm:f>
          </x14:formula1>
          <xm:sqref>C10</xm:sqref>
        </x14:dataValidation>
        <x14:dataValidation type="list" allowBlank="1" showInputMessage="1" showErrorMessage="1">
          <x14:formula1>
            <xm:f>config!$F$2:$F$5</xm:f>
          </x14:formula1>
          <xm:sqref>C8</xm:sqref>
        </x14:dataValidation>
        <x14:dataValidation type="list" allowBlank="1" showInputMessage="1" showErrorMessage="1">
          <x14:formula1>
            <xm:f>config!$B$2:$B$8</xm:f>
          </x14:formula1>
          <xm:sqref>C3</xm:sqref>
        </x14:dataValidation>
        <x14:dataValidation type="list" allowBlank="1" showInputMessage="1" showErrorMessage="1">
          <x14:formula1>
            <xm:f>config!$D$2:$D$8</xm:f>
          </x14:formula1>
          <xm:sqref>C5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39997558519241921"/>
    <pageSetUpPr fitToPage="1"/>
  </sheetPr>
  <dimension ref="A1:I23"/>
  <sheetViews>
    <sheetView topLeftCell="A19" zoomScaleNormal="100" workbookViewId="0">
      <selection activeCell="B4" sqref="B4:E4"/>
    </sheetView>
  </sheetViews>
  <sheetFormatPr defaultRowHeight="18.75" x14ac:dyDescent="0.4"/>
  <cols>
    <col min="1" max="1" width="12.5" customWidth="1"/>
    <col min="2" max="5" width="20" customWidth="1"/>
  </cols>
  <sheetData>
    <row r="1" spans="1:9" x14ac:dyDescent="0.4">
      <c r="A1" s="248" t="s">
        <v>415</v>
      </c>
      <c r="B1" s="248"/>
      <c r="C1" s="248"/>
      <c r="D1" s="248"/>
      <c r="E1" s="248"/>
    </row>
    <row r="2" spans="1:9" ht="19.5" thickBot="1" x14ac:dyDescent="0.45"/>
    <row r="3" spans="1:9" ht="38.25" thickBot="1" x14ac:dyDescent="0.45">
      <c r="A3" s="15" t="s">
        <v>503</v>
      </c>
      <c r="B3" s="254" t="s">
        <v>505</v>
      </c>
      <c r="C3" s="254"/>
      <c r="D3" s="254"/>
      <c r="E3" s="255"/>
    </row>
    <row r="4" spans="1:9" ht="60" customHeight="1" thickBot="1" x14ac:dyDescent="0.45">
      <c r="A4" s="14" t="s">
        <v>19</v>
      </c>
      <c r="B4" s="256" t="s">
        <v>512</v>
      </c>
      <c r="C4" s="256"/>
      <c r="D4" s="256"/>
      <c r="E4" s="257"/>
      <c r="F4">
        <f>LEN(B4)</f>
        <v>101</v>
      </c>
    </row>
    <row r="6" spans="1:9" ht="19.5" thickBot="1" x14ac:dyDescent="0.45">
      <c r="A6" t="s">
        <v>0</v>
      </c>
    </row>
    <row r="7" spans="1:9" s="4" customFormat="1" ht="37.5" customHeight="1" x14ac:dyDescent="0.4">
      <c r="A7" s="6" t="s">
        <v>11</v>
      </c>
      <c r="B7" s="16" t="s">
        <v>4</v>
      </c>
      <c r="C7" s="17" t="s">
        <v>21</v>
      </c>
      <c r="D7" s="16" t="s">
        <v>22</v>
      </c>
      <c r="E7" s="18" t="s">
        <v>25</v>
      </c>
    </row>
    <row r="8" spans="1:9" ht="16.5" customHeight="1" x14ac:dyDescent="0.4">
      <c r="A8" s="7"/>
      <c r="B8" s="19" t="s">
        <v>39</v>
      </c>
      <c r="C8" s="20" t="s">
        <v>2</v>
      </c>
      <c r="D8" s="19" t="s">
        <v>2</v>
      </c>
      <c r="E8" s="21" t="s">
        <v>2</v>
      </c>
      <c r="I8" t="s">
        <v>508</v>
      </c>
    </row>
    <row r="9" spans="1:9" ht="52.5" customHeight="1" thickBot="1" x14ac:dyDescent="0.45">
      <c r="A9" s="8"/>
      <c r="B9" s="22"/>
      <c r="C9" s="23"/>
      <c r="D9" s="22"/>
      <c r="E9" s="24"/>
      <c r="I9" t="s">
        <v>3</v>
      </c>
    </row>
    <row r="10" spans="1:9" s="4" customFormat="1" ht="37.5" customHeight="1" x14ac:dyDescent="0.4">
      <c r="A10" s="6" t="s">
        <v>12</v>
      </c>
      <c r="B10" s="16" t="s">
        <v>5</v>
      </c>
      <c r="C10" s="17" t="s">
        <v>6</v>
      </c>
      <c r="D10" s="16" t="s">
        <v>7</v>
      </c>
      <c r="E10" s="18" t="s">
        <v>24</v>
      </c>
    </row>
    <row r="11" spans="1:9" x14ac:dyDescent="0.4">
      <c r="A11" s="7"/>
      <c r="B11" s="19" t="s">
        <v>2</v>
      </c>
      <c r="C11" s="20" t="s">
        <v>2</v>
      </c>
      <c r="D11" s="19" t="s">
        <v>2</v>
      </c>
      <c r="E11" s="21" t="s">
        <v>39</v>
      </c>
    </row>
    <row r="12" spans="1:9" ht="52.5" customHeight="1" x14ac:dyDescent="0.4">
      <c r="A12" s="7"/>
      <c r="B12" s="25"/>
      <c r="C12" s="26"/>
      <c r="D12" s="25"/>
      <c r="E12" s="27"/>
    </row>
    <row r="13" spans="1:9" s="4" customFormat="1" ht="37.5" customHeight="1" x14ac:dyDescent="0.4">
      <c r="A13" s="9"/>
      <c r="B13" s="28" t="s">
        <v>27</v>
      </c>
      <c r="C13" s="29" t="s">
        <v>8</v>
      </c>
      <c r="D13" s="28" t="s">
        <v>23</v>
      </c>
      <c r="E13" s="30" t="s">
        <v>419</v>
      </c>
    </row>
    <row r="14" spans="1:9" x14ac:dyDescent="0.4">
      <c r="A14" s="7"/>
      <c r="B14" s="19" t="s">
        <v>2</v>
      </c>
      <c r="C14" s="20" t="s">
        <v>2</v>
      </c>
      <c r="D14" s="19" t="s">
        <v>2</v>
      </c>
      <c r="E14" s="21" t="s">
        <v>2</v>
      </c>
    </row>
    <row r="15" spans="1:9" ht="52.5" customHeight="1" thickBot="1" x14ac:dyDescent="0.45">
      <c r="A15" s="8"/>
      <c r="B15" s="22"/>
      <c r="C15" s="23"/>
      <c r="D15" s="22"/>
      <c r="E15" s="24"/>
    </row>
    <row r="16" spans="1:9" s="4" customFormat="1" ht="37.5" customHeight="1" x14ac:dyDescent="0.4">
      <c r="A16" s="6" t="s">
        <v>13</v>
      </c>
      <c r="B16" s="16" t="s">
        <v>26</v>
      </c>
      <c r="C16" s="17" t="s">
        <v>10</v>
      </c>
      <c r="D16" s="16" t="s">
        <v>418</v>
      </c>
      <c r="E16" s="18" t="s">
        <v>9</v>
      </c>
    </row>
    <row r="17" spans="1:5" x14ac:dyDescent="0.4">
      <c r="A17" s="7"/>
      <c r="B17" s="10" t="s">
        <v>2</v>
      </c>
      <c r="C17" s="11" t="s">
        <v>2</v>
      </c>
      <c r="D17" s="10" t="s">
        <v>2</v>
      </c>
      <c r="E17" s="12" t="s">
        <v>2</v>
      </c>
    </row>
    <row r="18" spans="1:5" ht="52.5" customHeight="1" thickBot="1" x14ac:dyDescent="0.45">
      <c r="A18" s="8"/>
      <c r="B18" s="5"/>
      <c r="C18" s="2"/>
      <c r="D18" s="5"/>
      <c r="E18" s="3"/>
    </row>
    <row r="19" spans="1:5" x14ac:dyDescent="0.4">
      <c r="B19" s="1"/>
      <c r="C19" s="1"/>
      <c r="D19" s="1"/>
      <c r="E19" s="1"/>
    </row>
    <row r="20" spans="1:5" ht="19.5" thickBot="1" x14ac:dyDescent="0.45">
      <c r="A20" t="s">
        <v>14</v>
      </c>
    </row>
    <row r="21" spans="1:5" ht="57" customHeight="1" thickBot="1" x14ac:dyDescent="0.45">
      <c r="A21" s="13" t="s">
        <v>15</v>
      </c>
      <c r="B21" s="258" t="s">
        <v>513</v>
      </c>
      <c r="C21" s="244"/>
      <c r="D21" s="244"/>
      <c r="E21" s="245"/>
    </row>
    <row r="22" spans="1:5" ht="57" customHeight="1" thickBot="1" x14ac:dyDescent="0.45">
      <c r="A22" s="13" t="s">
        <v>16</v>
      </c>
      <c r="B22" s="258" t="s">
        <v>514</v>
      </c>
      <c r="C22" s="258"/>
      <c r="D22" s="258"/>
      <c r="E22" s="259"/>
    </row>
    <row r="23" spans="1:5" ht="57" customHeight="1" thickBot="1" x14ac:dyDescent="0.45">
      <c r="A23" s="14" t="s">
        <v>17</v>
      </c>
      <c r="B23" s="252" t="s">
        <v>510</v>
      </c>
      <c r="C23" s="252"/>
      <c r="D23" s="252"/>
      <c r="E23" s="253"/>
    </row>
  </sheetData>
  <mergeCells count="6">
    <mergeCell ref="B23:E23"/>
    <mergeCell ref="A1:E1"/>
    <mergeCell ref="B3:E3"/>
    <mergeCell ref="B4:E4"/>
    <mergeCell ref="B21:E21"/>
    <mergeCell ref="B22:E22"/>
  </mergeCells>
  <phoneticPr fontId="1"/>
  <dataValidations count="1">
    <dataValidation type="list" allowBlank="1" showInputMessage="1" showErrorMessage="1" sqref="B8:E8 B17:E17 B11:E11 B14:E14">
      <formula1>$I$8:$I$9</formula1>
    </dataValidation>
  </dataValidations>
  <pageMargins left="0.7" right="0.7" top="0.75" bottom="0.75" header="0.3" footer="0.3"/>
  <pageSetup paperSize="9" scale="8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7" tint="0.39997558519241921"/>
    <pageSetUpPr fitToPage="1"/>
  </sheetPr>
  <dimension ref="A1:F8"/>
  <sheetViews>
    <sheetView workbookViewId="0">
      <selection activeCell="I26" sqref="I26"/>
    </sheetView>
  </sheetViews>
  <sheetFormatPr defaultRowHeight="18.75" x14ac:dyDescent="0.4"/>
  <cols>
    <col min="1" max="1" width="12.5" customWidth="1"/>
    <col min="2" max="5" width="20" customWidth="1"/>
  </cols>
  <sheetData>
    <row r="1" spans="1:6" x14ac:dyDescent="0.4">
      <c r="A1" s="248" t="s">
        <v>416</v>
      </c>
      <c r="B1" s="248"/>
      <c r="C1" s="248"/>
      <c r="D1" s="248"/>
      <c r="E1" s="248"/>
    </row>
    <row r="2" spans="1:6" x14ac:dyDescent="0.4">
      <c r="A2" s="159"/>
      <c r="B2" s="159"/>
      <c r="C2" s="159"/>
      <c r="D2" s="159"/>
      <c r="E2" s="159"/>
    </row>
    <row r="3" spans="1:6" ht="19.5" thickBot="1" x14ac:dyDescent="0.45">
      <c r="A3" t="s">
        <v>30</v>
      </c>
    </row>
    <row r="4" spans="1:6" ht="111.75" customHeight="1" thickBot="1" x14ac:dyDescent="0.45">
      <c r="A4" s="15" t="s">
        <v>502</v>
      </c>
      <c r="B4" s="258" t="s">
        <v>523</v>
      </c>
      <c r="C4" s="258"/>
      <c r="D4" s="258"/>
      <c r="E4" s="259"/>
      <c r="F4">
        <f>LEN(B4)</f>
        <v>102</v>
      </c>
    </row>
    <row r="5" spans="1:6" ht="111.75" customHeight="1" thickBot="1" x14ac:dyDescent="0.45">
      <c r="A5" s="15" t="s">
        <v>414</v>
      </c>
      <c r="B5" s="258" t="s">
        <v>518</v>
      </c>
      <c r="C5" s="258"/>
      <c r="D5" s="258"/>
      <c r="E5" s="259"/>
      <c r="F5">
        <f t="shared" ref="F5:F7" si="0">LEN(B5)</f>
        <v>132</v>
      </c>
    </row>
    <row r="6" spans="1:6" ht="111.75" customHeight="1" thickBot="1" x14ac:dyDescent="0.45">
      <c r="A6" s="36" t="s">
        <v>29</v>
      </c>
      <c r="B6" s="252" t="s">
        <v>511</v>
      </c>
      <c r="C6" s="252"/>
      <c r="D6" s="252"/>
      <c r="E6" s="253"/>
      <c r="F6">
        <f t="shared" si="0"/>
        <v>35</v>
      </c>
    </row>
    <row r="7" spans="1:6" ht="111.75" customHeight="1" thickBot="1" x14ac:dyDescent="0.45">
      <c r="A7" s="36" t="s">
        <v>28</v>
      </c>
      <c r="B7" s="260" t="s">
        <v>515</v>
      </c>
      <c r="C7" s="261"/>
      <c r="D7" s="261"/>
      <c r="E7" s="262"/>
      <c r="F7">
        <f t="shared" si="0"/>
        <v>57</v>
      </c>
    </row>
    <row r="8" spans="1:6" s="31" customFormat="1" ht="18.75" customHeight="1" x14ac:dyDescent="0.4"/>
  </sheetData>
  <mergeCells count="5">
    <mergeCell ref="A1:E1"/>
    <mergeCell ref="B4:E4"/>
    <mergeCell ref="B5:E5"/>
    <mergeCell ref="B6:E6"/>
    <mergeCell ref="B7:E7"/>
  </mergeCells>
  <phoneticPr fontId="1"/>
  <pageMargins left="0.7" right="0.7" top="0.75" bottom="0.75" header="0.3" footer="0.3"/>
  <pageSetup paperSize="9" scale="8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7" tint="0.39997558519241921"/>
    <pageSetUpPr fitToPage="1"/>
  </sheetPr>
  <dimension ref="A1:C32"/>
  <sheetViews>
    <sheetView zoomScaleNormal="100" workbookViewId="0">
      <selection activeCell="E15" sqref="E15"/>
    </sheetView>
  </sheetViews>
  <sheetFormatPr defaultRowHeight="18.75" x14ac:dyDescent="0.4"/>
  <cols>
    <col min="1" max="1" width="12.5" style="159" customWidth="1"/>
    <col min="2" max="2" width="20" style="159" customWidth="1"/>
    <col min="3" max="3" width="56" customWidth="1"/>
    <col min="6" max="6" width="10" bestFit="1" customWidth="1"/>
  </cols>
  <sheetData>
    <row r="1" spans="1:3" x14ac:dyDescent="0.4">
      <c r="A1" s="248" t="s">
        <v>416</v>
      </c>
      <c r="B1" s="248"/>
      <c r="C1" s="248"/>
    </row>
    <row r="2" spans="1:3" ht="19.5" thickBot="1" x14ac:dyDescent="0.45">
      <c r="C2" s="159"/>
    </row>
    <row r="3" spans="1:3" ht="19.5" thickBot="1" x14ac:dyDescent="0.45">
      <c r="A3" s="13" t="s">
        <v>532</v>
      </c>
      <c r="B3" s="162" t="s">
        <v>533</v>
      </c>
      <c r="C3" s="163" t="s">
        <v>31</v>
      </c>
    </row>
    <row r="4" spans="1:3" x14ac:dyDescent="0.4">
      <c r="A4" s="173">
        <f>IF(B4&lt;&gt;"",YEAR(B4)-2018+IF(MONTH(B4)&lt;4,-1,0),"")</f>
        <v>5</v>
      </c>
      <c r="B4" s="164">
        <v>45292</v>
      </c>
      <c r="C4" s="185" t="s">
        <v>517</v>
      </c>
    </row>
    <row r="5" spans="1:3" x14ac:dyDescent="0.4">
      <c r="A5" s="174">
        <f t="shared" ref="A5:A32" si="0">IF(B5&lt;&gt;"",YEAR(B5)-2018+IF(MONTH(B5)&lt;4,-1,0),"")</f>
        <v>6</v>
      </c>
      <c r="B5" s="166">
        <v>45413</v>
      </c>
      <c r="C5" s="186" t="s">
        <v>537</v>
      </c>
    </row>
    <row r="6" spans="1:3" x14ac:dyDescent="0.4">
      <c r="A6" s="174">
        <f t="shared" si="0"/>
        <v>6</v>
      </c>
      <c r="B6" s="166">
        <v>45536</v>
      </c>
      <c r="C6" s="187" t="s">
        <v>538</v>
      </c>
    </row>
    <row r="7" spans="1:3" x14ac:dyDescent="0.4">
      <c r="A7" s="174">
        <f t="shared" si="0"/>
        <v>6</v>
      </c>
      <c r="B7" s="166">
        <v>45597</v>
      </c>
      <c r="C7" s="187" t="s">
        <v>539</v>
      </c>
    </row>
    <row r="8" spans="1:3" x14ac:dyDescent="0.4">
      <c r="A8" s="174">
        <f t="shared" si="0"/>
        <v>6</v>
      </c>
      <c r="B8" s="166">
        <v>45658</v>
      </c>
      <c r="C8" s="187" t="s">
        <v>540</v>
      </c>
    </row>
    <row r="9" spans="1:3" x14ac:dyDescent="0.4">
      <c r="A9" s="174">
        <f t="shared" si="0"/>
        <v>6</v>
      </c>
      <c r="B9" s="166">
        <v>45717</v>
      </c>
      <c r="C9" s="187" t="s">
        <v>516</v>
      </c>
    </row>
    <row r="10" spans="1:3" x14ac:dyDescent="0.4">
      <c r="A10" s="174">
        <f t="shared" si="0"/>
        <v>7</v>
      </c>
      <c r="B10" s="166">
        <v>45870</v>
      </c>
      <c r="C10" s="187" t="s">
        <v>541</v>
      </c>
    </row>
    <row r="11" spans="1:3" x14ac:dyDescent="0.4">
      <c r="A11" s="174">
        <f t="shared" si="0"/>
        <v>7</v>
      </c>
      <c r="B11" s="166">
        <v>45931</v>
      </c>
      <c r="C11" s="187" t="s">
        <v>542</v>
      </c>
    </row>
    <row r="12" spans="1:3" x14ac:dyDescent="0.4">
      <c r="A12" s="174">
        <f t="shared" si="0"/>
        <v>7</v>
      </c>
      <c r="B12" s="166">
        <v>45992</v>
      </c>
      <c r="C12" s="187" t="s">
        <v>543</v>
      </c>
    </row>
    <row r="13" spans="1:3" x14ac:dyDescent="0.4">
      <c r="A13" s="174" t="str">
        <f t="shared" si="0"/>
        <v/>
      </c>
      <c r="B13" s="166"/>
      <c r="C13" s="168"/>
    </row>
    <row r="14" spans="1:3" x14ac:dyDescent="0.4">
      <c r="A14" s="174" t="str">
        <f t="shared" si="0"/>
        <v/>
      </c>
      <c r="B14" s="166"/>
      <c r="C14" s="168"/>
    </row>
    <row r="15" spans="1:3" x14ac:dyDescent="0.4">
      <c r="A15" s="174" t="str">
        <f t="shared" si="0"/>
        <v/>
      </c>
      <c r="B15" s="166"/>
      <c r="C15" s="168"/>
    </row>
    <row r="16" spans="1:3" x14ac:dyDescent="0.4">
      <c r="A16" s="174" t="str">
        <f t="shared" si="0"/>
        <v/>
      </c>
      <c r="B16" s="166"/>
      <c r="C16" s="168"/>
    </row>
    <row r="17" spans="1:3" x14ac:dyDescent="0.4">
      <c r="A17" s="174" t="str">
        <f t="shared" si="0"/>
        <v/>
      </c>
      <c r="B17" s="166"/>
      <c r="C17" s="168"/>
    </row>
    <row r="18" spans="1:3" x14ac:dyDescent="0.4">
      <c r="A18" s="174" t="str">
        <f t="shared" si="0"/>
        <v/>
      </c>
      <c r="B18" s="166"/>
      <c r="C18" s="168"/>
    </row>
    <row r="19" spans="1:3" x14ac:dyDescent="0.4">
      <c r="A19" s="174" t="str">
        <f t="shared" si="0"/>
        <v/>
      </c>
      <c r="B19" s="166"/>
      <c r="C19" s="168"/>
    </row>
    <row r="20" spans="1:3" x14ac:dyDescent="0.4">
      <c r="A20" s="174" t="str">
        <f t="shared" si="0"/>
        <v/>
      </c>
      <c r="B20" s="166"/>
      <c r="C20" s="168"/>
    </row>
    <row r="21" spans="1:3" x14ac:dyDescent="0.4">
      <c r="A21" s="174" t="str">
        <f t="shared" si="0"/>
        <v/>
      </c>
      <c r="B21" s="166"/>
      <c r="C21" s="168"/>
    </row>
    <row r="22" spans="1:3" x14ac:dyDescent="0.4">
      <c r="A22" s="174" t="str">
        <f t="shared" si="0"/>
        <v/>
      </c>
      <c r="B22" s="166"/>
      <c r="C22" s="168"/>
    </row>
    <row r="23" spans="1:3" x14ac:dyDescent="0.4">
      <c r="A23" s="174" t="str">
        <f t="shared" si="0"/>
        <v/>
      </c>
      <c r="B23" s="166"/>
      <c r="C23" s="168"/>
    </row>
    <row r="24" spans="1:3" x14ac:dyDescent="0.4">
      <c r="A24" s="174" t="str">
        <f t="shared" si="0"/>
        <v/>
      </c>
      <c r="B24" s="166"/>
      <c r="C24" s="168"/>
    </row>
    <row r="25" spans="1:3" x14ac:dyDescent="0.4">
      <c r="A25" s="174" t="str">
        <f t="shared" si="0"/>
        <v/>
      </c>
      <c r="B25" s="166"/>
      <c r="C25" s="168"/>
    </row>
    <row r="26" spans="1:3" x14ac:dyDescent="0.4">
      <c r="A26" s="174" t="str">
        <f t="shared" si="0"/>
        <v/>
      </c>
      <c r="B26" s="166"/>
      <c r="C26" s="168"/>
    </row>
    <row r="27" spans="1:3" x14ac:dyDescent="0.4">
      <c r="A27" s="174" t="str">
        <f t="shared" si="0"/>
        <v/>
      </c>
      <c r="B27" s="166"/>
      <c r="C27" s="168"/>
    </row>
    <row r="28" spans="1:3" x14ac:dyDescent="0.4">
      <c r="A28" s="174" t="str">
        <f t="shared" si="0"/>
        <v/>
      </c>
      <c r="B28" s="166"/>
      <c r="C28" s="168"/>
    </row>
    <row r="29" spans="1:3" x14ac:dyDescent="0.4">
      <c r="A29" s="174" t="str">
        <f t="shared" si="0"/>
        <v/>
      </c>
      <c r="B29" s="166"/>
      <c r="C29" s="168"/>
    </row>
    <row r="30" spans="1:3" x14ac:dyDescent="0.4">
      <c r="A30" s="174" t="str">
        <f t="shared" si="0"/>
        <v/>
      </c>
      <c r="B30" s="166"/>
      <c r="C30" s="168"/>
    </row>
    <row r="31" spans="1:3" x14ac:dyDescent="0.4">
      <c r="A31" s="174" t="str">
        <f t="shared" si="0"/>
        <v/>
      </c>
      <c r="B31" s="166"/>
      <c r="C31" s="168"/>
    </row>
    <row r="32" spans="1:3" ht="19.5" thickBot="1" x14ac:dyDescent="0.45">
      <c r="A32" s="188" t="str">
        <f t="shared" si="0"/>
        <v/>
      </c>
      <c r="B32" s="189"/>
      <c r="C32" s="169"/>
    </row>
  </sheetData>
  <mergeCells count="1">
    <mergeCell ref="A1:C1"/>
  </mergeCells>
  <phoneticPr fontId="1"/>
  <pageMargins left="0.7" right="0.7" top="0.75" bottom="0.75" header="0.3" footer="0.3"/>
  <pageSetup paperSize="9" scale="8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7" tint="0.39997558519241921"/>
  </sheetPr>
  <dimension ref="A1:N92"/>
  <sheetViews>
    <sheetView view="pageBreakPreview" zoomScale="60" zoomScaleNormal="69" workbookViewId="0">
      <selection sqref="A1:XFD1048576"/>
    </sheetView>
  </sheetViews>
  <sheetFormatPr defaultRowHeight="18.75" customHeight="1" x14ac:dyDescent="0.4"/>
  <cols>
    <col min="1" max="1" width="2.75" customWidth="1"/>
    <col min="2" max="2" width="40" customWidth="1"/>
    <col min="3" max="3" width="20" customWidth="1"/>
    <col min="4" max="8" width="12.5" customWidth="1"/>
    <col min="11" max="11" width="0" hidden="1" customWidth="1"/>
    <col min="14" max="14" width="0" hidden="1" customWidth="1"/>
  </cols>
  <sheetData>
    <row r="1" spans="1:14" ht="18.75" customHeight="1" x14ac:dyDescent="0.4">
      <c r="A1" s="248" t="s">
        <v>417</v>
      </c>
      <c r="B1" s="248"/>
      <c r="C1" s="248"/>
    </row>
    <row r="2" spans="1:14" ht="18.75" customHeight="1" x14ac:dyDescent="0.4">
      <c r="A2" s="161"/>
      <c r="B2" s="161"/>
      <c r="C2" s="161"/>
    </row>
    <row r="3" spans="1:14" ht="18.75" customHeight="1" x14ac:dyDescent="0.4">
      <c r="A3" s="31" t="s">
        <v>535</v>
      </c>
      <c r="C3" s="31"/>
    </row>
    <row r="4" spans="1:14" ht="18.75" customHeight="1" thickBot="1" x14ac:dyDescent="0.45">
      <c r="A4" s="31"/>
      <c r="B4" s="201" t="s">
        <v>560</v>
      </c>
      <c r="C4" s="201"/>
      <c r="D4" s="202"/>
      <c r="E4" s="202"/>
      <c r="F4" s="202"/>
      <c r="G4" s="202"/>
      <c r="H4" s="202"/>
    </row>
    <row r="5" spans="1:14" ht="18.75" customHeight="1" thickBot="1" x14ac:dyDescent="0.45">
      <c r="A5" s="32"/>
      <c r="B5" s="197" t="s">
        <v>33</v>
      </c>
      <c r="C5" s="171" t="s">
        <v>34</v>
      </c>
      <c r="D5" s="204">
        <f>K5</f>
        <v>5</v>
      </c>
      <c r="E5" s="205">
        <f>IF($K$6-$K$5&gt;0,D5+1,"")</f>
        <v>6</v>
      </c>
      <c r="F5" s="205">
        <f>IF($K$6-$K$5&gt;1,E5+1,"")</f>
        <v>7</v>
      </c>
      <c r="G5" s="205" t="str">
        <f>IF($K$6-$K$5&gt;2,F5+1,"")</f>
        <v/>
      </c>
      <c r="H5" s="176" t="str">
        <f>IF($K$6-$K$5&gt;3,G5+1,"")</f>
        <v/>
      </c>
      <c r="I5" s="205" t="s">
        <v>555</v>
      </c>
      <c r="J5" s="176" t="s">
        <v>556</v>
      </c>
      <c r="K5">
        <f>MIN(【記入例】スケジュール!A4:A32)</f>
        <v>5</v>
      </c>
      <c r="N5" s="175"/>
    </row>
    <row r="6" spans="1:14" ht="18.75" customHeight="1" x14ac:dyDescent="0.4">
      <c r="B6" s="198" t="s">
        <v>553</v>
      </c>
      <c r="C6" s="191">
        <v>2400</v>
      </c>
      <c r="D6" s="206" t="s">
        <v>39</v>
      </c>
      <c r="E6" s="207"/>
      <c r="F6" s="207"/>
      <c r="G6" s="207"/>
      <c r="H6" s="180"/>
      <c r="I6" s="207" t="s">
        <v>39</v>
      </c>
      <c r="J6" s="180"/>
      <c r="K6">
        <f>MAX(【記入例】スケジュール!A4:A32)</f>
        <v>7</v>
      </c>
      <c r="N6" s="175"/>
    </row>
    <row r="7" spans="1:14" ht="18.75" customHeight="1" x14ac:dyDescent="0.4">
      <c r="A7" s="32"/>
      <c r="B7" s="199" t="s">
        <v>553</v>
      </c>
      <c r="C7" s="192">
        <v>12000</v>
      </c>
      <c r="D7" s="208"/>
      <c r="E7" s="209" t="s">
        <v>39</v>
      </c>
      <c r="F7" s="209"/>
      <c r="G7" s="209"/>
      <c r="H7" s="181"/>
      <c r="I7" s="209" t="s">
        <v>39</v>
      </c>
      <c r="J7" s="181"/>
    </row>
    <row r="8" spans="1:14" ht="18.75" customHeight="1" x14ac:dyDescent="0.4">
      <c r="A8" s="32"/>
      <c r="B8" s="199" t="s">
        <v>553</v>
      </c>
      <c r="C8" s="192">
        <v>2400</v>
      </c>
      <c r="D8" s="208"/>
      <c r="E8" s="209"/>
      <c r="F8" s="209" t="s">
        <v>39</v>
      </c>
      <c r="G8" s="209"/>
      <c r="H8" s="181"/>
      <c r="I8" s="209" t="s">
        <v>39</v>
      </c>
      <c r="J8" s="181"/>
    </row>
    <row r="9" spans="1:14" ht="18.75" customHeight="1" x14ac:dyDescent="0.4">
      <c r="A9" s="32"/>
      <c r="B9" s="198"/>
      <c r="C9" s="192"/>
      <c r="D9" s="208"/>
      <c r="E9" s="209"/>
      <c r="F9" s="209"/>
      <c r="G9" s="209"/>
      <c r="H9" s="181"/>
      <c r="I9" s="209"/>
      <c r="J9" s="181"/>
    </row>
    <row r="10" spans="1:14" ht="18.75" customHeight="1" x14ac:dyDescent="0.4">
      <c r="A10" s="32"/>
      <c r="B10" s="198"/>
      <c r="C10" s="192"/>
      <c r="D10" s="208"/>
      <c r="E10" s="209"/>
      <c r="F10" s="209"/>
      <c r="G10" s="209"/>
      <c r="H10" s="181"/>
      <c r="I10" s="209"/>
      <c r="J10" s="181"/>
    </row>
    <row r="11" spans="1:14" ht="18.75" customHeight="1" x14ac:dyDescent="0.4">
      <c r="A11" s="32"/>
      <c r="B11" s="198"/>
      <c r="C11" s="192"/>
      <c r="D11" s="208"/>
      <c r="E11" s="207"/>
      <c r="F11" s="209"/>
      <c r="G11" s="209"/>
      <c r="H11" s="181"/>
      <c r="I11" s="209"/>
      <c r="J11" s="181"/>
    </row>
    <row r="12" spans="1:14" ht="18.75" customHeight="1" x14ac:dyDescent="0.4">
      <c r="A12" s="32"/>
      <c r="B12" s="199"/>
      <c r="C12" s="192"/>
      <c r="D12" s="208"/>
      <c r="E12" s="209"/>
      <c r="F12" s="209"/>
      <c r="G12" s="209"/>
      <c r="H12" s="181"/>
      <c r="I12" s="209"/>
      <c r="J12" s="181"/>
    </row>
    <row r="13" spans="1:14" ht="18.75" customHeight="1" x14ac:dyDescent="0.4">
      <c r="A13" s="32"/>
      <c r="B13" s="199"/>
      <c r="C13" s="192"/>
      <c r="D13" s="208"/>
      <c r="E13" s="209"/>
      <c r="F13" s="209"/>
      <c r="G13" s="209"/>
      <c r="H13" s="181"/>
      <c r="I13" s="209"/>
      <c r="J13" s="181"/>
    </row>
    <row r="14" spans="1:14" ht="18.75" customHeight="1" x14ac:dyDescent="0.4">
      <c r="A14" s="32"/>
      <c r="B14" s="198"/>
      <c r="C14" s="192"/>
      <c r="D14" s="208"/>
      <c r="E14" s="209"/>
      <c r="F14" s="209"/>
      <c r="G14" s="209"/>
      <c r="H14" s="181"/>
      <c r="I14" s="209"/>
      <c r="J14" s="181"/>
    </row>
    <row r="15" spans="1:14" ht="18.75" customHeight="1" x14ac:dyDescent="0.4">
      <c r="A15" s="32"/>
      <c r="B15" s="198"/>
      <c r="C15" s="192"/>
      <c r="D15" s="208"/>
      <c r="E15" s="209"/>
      <c r="F15" s="209"/>
      <c r="G15" s="209"/>
      <c r="H15" s="181"/>
      <c r="I15" s="209"/>
      <c r="J15" s="181"/>
    </row>
    <row r="16" spans="1:14" ht="18.75" customHeight="1" x14ac:dyDescent="0.4">
      <c r="A16" s="32"/>
      <c r="B16" s="198"/>
      <c r="C16" s="192"/>
      <c r="D16" s="208"/>
      <c r="E16" s="209"/>
      <c r="F16" s="207"/>
      <c r="G16" s="209"/>
      <c r="H16" s="181"/>
      <c r="I16" s="209"/>
      <c r="J16" s="181"/>
    </row>
    <row r="17" spans="1:10" ht="18.75" customHeight="1" x14ac:dyDescent="0.4">
      <c r="A17" s="32"/>
      <c r="B17" s="199"/>
      <c r="C17" s="192"/>
      <c r="D17" s="208"/>
      <c r="E17" s="209"/>
      <c r="F17" s="209"/>
      <c r="G17" s="209"/>
      <c r="H17" s="181"/>
      <c r="I17" s="209"/>
      <c r="J17" s="181"/>
    </row>
    <row r="18" spans="1:10" ht="18.75" customHeight="1" x14ac:dyDescent="0.4">
      <c r="A18" s="32"/>
      <c r="B18" s="199"/>
      <c r="C18" s="192"/>
      <c r="D18" s="208"/>
      <c r="E18" s="209"/>
      <c r="F18" s="209"/>
      <c r="G18" s="209"/>
      <c r="H18" s="181"/>
      <c r="I18" s="209"/>
      <c r="J18" s="181"/>
    </row>
    <row r="19" spans="1:10" s="31" customFormat="1" ht="18.75" customHeight="1" x14ac:dyDescent="0.4">
      <c r="B19" s="198"/>
      <c r="C19" s="193"/>
      <c r="D19" s="208"/>
      <c r="E19" s="209"/>
      <c r="F19" s="209"/>
      <c r="G19" s="209"/>
      <c r="H19" s="181"/>
      <c r="I19" s="209"/>
      <c r="J19" s="181"/>
    </row>
    <row r="20" spans="1:10" s="33" customFormat="1" ht="18.75" customHeight="1" thickBot="1" x14ac:dyDescent="0.45">
      <c r="A20" s="37"/>
      <c r="B20" s="200"/>
      <c r="C20" s="194"/>
      <c r="D20" s="210"/>
      <c r="E20" s="211"/>
      <c r="F20" s="209"/>
      <c r="G20" s="211"/>
      <c r="H20" s="43"/>
      <c r="I20" s="211"/>
      <c r="J20" s="43"/>
    </row>
    <row r="21" spans="1:10" s="31" customFormat="1" ht="18.75" customHeight="1" thickTop="1" thickBot="1" x14ac:dyDescent="0.45">
      <c r="A21" s="34"/>
      <c r="B21" s="190"/>
      <c r="C21" s="195">
        <f>SUM(C6:C20)</f>
        <v>16800</v>
      </c>
      <c r="D21" s="212"/>
      <c r="E21" s="213"/>
      <c r="F21" s="213"/>
      <c r="G21" s="213"/>
      <c r="H21" s="44"/>
      <c r="I21" s="213"/>
      <c r="J21" s="44"/>
    </row>
    <row r="22" spans="1:10" s="31" customFormat="1" ht="18.75" customHeight="1" x14ac:dyDescent="0.4">
      <c r="A22" s="34"/>
      <c r="C22" s="64"/>
      <c r="D22" s="64"/>
      <c r="E22" s="64"/>
      <c r="F22" s="64"/>
      <c r="G22" s="64"/>
      <c r="H22" s="64"/>
    </row>
    <row r="23" spans="1:10" s="31" customFormat="1" ht="18.75" customHeight="1" thickBot="1" x14ac:dyDescent="0.45">
      <c r="A23" s="184" t="s">
        <v>564</v>
      </c>
      <c r="B23" s="39"/>
      <c r="C23" s="39"/>
    </row>
    <row r="24" spans="1:10" s="33" customFormat="1" ht="18.75" customHeight="1" thickBot="1" x14ac:dyDescent="0.45">
      <c r="B24" s="197" t="s">
        <v>33</v>
      </c>
      <c r="C24" s="172" t="s">
        <v>34</v>
      </c>
      <c r="D24" s="214">
        <f t="shared" ref="D24:J24" si="0">IF(D5&lt;&gt;"",D5,"")</f>
        <v>5</v>
      </c>
      <c r="E24" s="215">
        <f t="shared" si="0"/>
        <v>6</v>
      </c>
      <c r="F24" s="215">
        <f t="shared" si="0"/>
        <v>7</v>
      </c>
      <c r="G24" s="215" t="str">
        <f t="shared" si="0"/>
        <v/>
      </c>
      <c r="H24" s="177" t="str">
        <f t="shared" si="0"/>
        <v/>
      </c>
      <c r="I24" s="215" t="str">
        <f t="shared" si="0"/>
        <v>第２目標</v>
      </c>
      <c r="J24" s="177" t="str">
        <f t="shared" si="0"/>
        <v>第３目標</v>
      </c>
    </row>
    <row r="25" spans="1:10" s="31" customFormat="1" ht="18.75" customHeight="1" x14ac:dyDescent="0.4">
      <c r="A25" s="32"/>
      <c r="B25" s="198" t="s">
        <v>545</v>
      </c>
      <c r="C25" s="170">
        <v>13200</v>
      </c>
      <c r="D25" s="206" t="s">
        <v>39</v>
      </c>
      <c r="E25" s="207"/>
      <c r="F25" s="207"/>
      <c r="G25" s="207"/>
      <c r="H25" s="180"/>
      <c r="I25" s="207"/>
      <c r="J25" s="180"/>
    </row>
    <row r="26" spans="1:10" s="31" customFormat="1" ht="18.75" customHeight="1" x14ac:dyDescent="0.4">
      <c r="A26" s="32"/>
      <c r="B26" s="199" t="s">
        <v>546</v>
      </c>
      <c r="C26" s="41">
        <v>20000</v>
      </c>
      <c r="D26" s="208" t="s">
        <v>39</v>
      </c>
      <c r="E26" s="209"/>
      <c r="F26" s="209"/>
      <c r="G26" s="209"/>
      <c r="H26" s="181"/>
      <c r="I26" s="209"/>
      <c r="J26" s="181"/>
    </row>
    <row r="27" spans="1:10" s="31" customFormat="1" ht="18.75" customHeight="1" x14ac:dyDescent="0.4">
      <c r="A27" s="32"/>
      <c r="B27" s="199" t="s">
        <v>547</v>
      </c>
      <c r="C27" s="41">
        <v>100000</v>
      </c>
      <c r="D27" s="208" t="s">
        <v>39</v>
      </c>
      <c r="E27" s="209"/>
      <c r="F27" s="209"/>
      <c r="G27" s="209"/>
      <c r="H27" s="181"/>
      <c r="I27" s="209"/>
      <c r="J27" s="181"/>
    </row>
    <row r="28" spans="1:10" s="31" customFormat="1" ht="18.75" customHeight="1" x14ac:dyDescent="0.4">
      <c r="A28" s="32"/>
      <c r="B28" s="199" t="s">
        <v>519</v>
      </c>
      <c r="C28" s="41">
        <v>20000</v>
      </c>
      <c r="D28" s="208" t="s">
        <v>39</v>
      </c>
      <c r="E28" s="209"/>
      <c r="F28" s="209"/>
      <c r="G28" s="209"/>
      <c r="H28" s="181"/>
      <c r="I28" s="208" t="s">
        <v>39</v>
      </c>
      <c r="J28" s="181"/>
    </row>
    <row r="29" spans="1:10" s="31" customFormat="1" ht="18.75" customHeight="1" x14ac:dyDescent="0.4">
      <c r="A29" s="32"/>
      <c r="B29" s="199" t="s">
        <v>544</v>
      </c>
      <c r="C29" s="41">
        <v>4500</v>
      </c>
      <c r="D29" s="208" t="s">
        <v>39</v>
      </c>
      <c r="E29" s="209"/>
      <c r="F29" s="209"/>
      <c r="G29" s="209"/>
      <c r="H29" s="181"/>
      <c r="I29" s="209"/>
      <c r="J29" s="181"/>
    </row>
    <row r="30" spans="1:10" s="31" customFormat="1" ht="18.75" customHeight="1" x14ac:dyDescent="0.4">
      <c r="A30" s="32"/>
      <c r="B30" s="199" t="s">
        <v>548</v>
      </c>
      <c r="C30" s="41">
        <v>66000</v>
      </c>
      <c r="D30" s="208"/>
      <c r="E30" s="209" t="s">
        <v>39</v>
      </c>
      <c r="F30" s="209"/>
      <c r="G30" s="209"/>
      <c r="H30" s="181"/>
      <c r="I30" s="209"/>
      <c r="J30" s="181"/>
    </row>
    <row r="31" spans="1:10" s="31" customFormat="1" ht="18.75" customHeight="1" x14ac:dyDescent="0.4">
      <c r="A31" s="32"/>
      <c r="B31" s="199" t="s">
        <v>549</v>
      </c>
      <c r="C31" s="41">
        <v>200000</v>
      </c>
      <c r="D31" s="208"/>
      <c r="E31" s="209" t="s">
        <v>39</v>
      </c>
      <c r="F31" s="209"/>
      <c r="G31" s="209"/>
      <c r="H31" s="181"/>
      <c r="I31" s="209"/>
      <c r="J31" s="181"/>
    </row>
    <row r="32" spans="1:10" s="31" customFormat="1" ht="18.75" customHeight="1" x14ac:dyDescent="0.4">
      <c r="A32" s="32"/>
      <c r="B32" s="199" t="s">
        <v>550</v>
      </c>
      <c r="C32" s="41">
        <v>300000</v>
      </c>
      <c r="D32" s="208"/>
      <c r="E32" s="209" t="s">
        <v>39</v>
      </c>
      <c r="F32" s="209"/>
      <c r="G32" s="209"/>
      <c r="H32" s="181"/>
      <c r="I32" s="209"/>
      <c r="J32" s="181"/>
    </row>
    <row r="33" spans="1:10" s="31" customFormat="1" ht="18.75" customHeight="1" x14ac:dyDescent="0.4">
      <c r="A33" s="32"/>
      <c r="B33" s="199" t="s">
        <v>519</v>
      </c>
      <c r="C33" s="41">
        <v>50000</v>
      </c>
      <c r="D33" s="208"/>
      <c r="E33" s="209" t="s">
        <v>39</v>
      </c>
      <c r="F33" s="209"/>
      <c r="G33" s="209"/>
      <c r="H33" s="181"/>
      <c r="I33" s="208" t="s">
        <v>39</v>
      </c>
      <c r="J33" s="181"/>
    </row>
    <row r="34" spans="1:10" s="31" customFormat="1" ht="18.75" customHeight="1" x14ac:dyDescent="0.4">
      <c r="A34" s="32"/>
      <c r="B34" s="199" t="s">
        <v>544</v>
      </c>
      <c r="C34" s="41">
        <v>60000</v>
      </c>
      <c r="D34" s="208"/>
      <c r="E34" s="209" t="s">
        <v>39</v>
      </c>
      <c r="F34" s="209"/>
      <c r="G34" s="209"/>
      <c r="H34" s="181"/>
      <c r="I34" s="209"/>
      <c r="J34" s="181"/>
    </row>
    <row r="35" spans="1:10" s="31" customFormat="1" ht="18.75" customHeight="1" x14ac:dyDescent="0.4">
      <c r="A35" s="32"/>
      <c r="B35" s="199" t="s">
        <v>545</v>
      </c>
      <c r="C35" s="41">
        <v>13200</v>
      </c>
      <c r="D35" s="208"/>
      <c r="E35" s="209"/>
      <c r="F35" s="209" t="s">
        <v>39</v>
      </c>
      <c r="G35" s="209"/>
      <c r="H35" s="181"/>
      <c r="I35" s="209"/>
      <c r="J35" s="181"/>
    </row>
    <row r="36" spans="1:10" s="31" customFormat="1" ht="18.75" customHeight="1" x14ac:dyDescent="0.4">
      <c r="A36" s="32"/>
      <c r="B36" s="199" t="s">
        <v>551</v>
      </c>
      <c r="C36" s="41">
        <v>60000</v>
      </c>
      <c r="D36" s="208"/>
      <c r="E36" s="209"/>
      <c r="F36" s="209" t="s">
        <v>39</v>
      </c>
      <c r="G36" s="209"/>
      <c r="H36" s="181"/>
      <c r="I36" s="209"/>
      <c r="J36" s="181"/>
    </row>
    <row r="37" spans="1:10" s="31" customFormat="1" ht="18.75" customHeight="1" x14ac:dyDescent="0.4">
      <c r="A37" s="32"/>
      <c r="B37" s="199" t="s">
        <v>552</v>
      </c>
      <c r="C37" s="41">
        <v>200000</v>
      </c>
      <c r="D37" s="208"/>
      <c r="E37" s="209"/>
      <c r="F37" s="209" t="s">
        <v>39</v>
      </c>
      <c r="G37" s="209"/>
      <c r="H37" s="181"/>
      <c r="I37" s="209"/>
      <c r="J37" s="181"/>
    </row>
    <row r="38" spans="1:10" s="31" customFormat="1" ht="18.75" customHeight="1" x14ac:dyDescent="0.4">
      <c r="A38" s="32"/>
      <c r="B38" s="199" t="s">
        <v>519</v>
      </c>
      <c r="C38" s="42">
        <v>50000</v>
      </c>
      <c r="D38" s="208"/>
      <c r="E38" s="209"/>
      <c r="F38" s="209" t="s">
        <v>39</v>
      </c>
      <c r="G38" s="209"/>
      <c r="H38" s="181"/>
      <c r="I38" s="208" t="s">
        <v>39</v>
      </c>
      <c r="J38" s="181"/>
    </row>
    <row r="39" spans="1:10" s="31" customFormat="1" ht="18.75" customHeight="1" x14ac:dyDescent="0.4">
      <c r="A39" s="32"/>
      <c r="B39" s="199" t="s">
        <v>544</v>
      </c>
      <c r="C39" s="203">
        <v>31000</v>
      </c>
      <c r="D39" s="210"/>
      <c r="E39" s="211"/>
      <c r="F39" s="211" t="s">
        <v>39</v>
      </c>
      <c r="G39" s="211"/>
      <c r="H39" s="43"/>
      <c r="I39" s="211"/>
      <c r="J39" s="43"/>
    </row>
    <row r="40" spans="1:10" s="31" customFormat="1" ht="18.75" customHeight="1" x14ac:dyDescent="0.4">
      <c r="A40" s="32"/>
      <c r="B40" s="199"/>
      <c r="C40" s="41"/>
      <c r="D40" s="208"/>
      <c r="E40" s="209"/>
      <c r="F40" s="209"/>
      <c r="G40" s="209"/>
      <c r="H40" s="181"/>
      <c r="I40" s="209"/>
      <c r="J40" s="181"/>
    </row>
    <row r="41" spans="1:10" s="31" customFormat="1" ht="18.75" customHeight="1" x14ac:dyDescent="0.4">
      <c r="A41" s="32"/>
      <c r="B41" s="199"/>
      <c r="C41" s="41"/>
      <c r="D41" s="208"/>
      <c r="E41" s="209"/>
      <c r="F41" s="209"/>
      <c r="G41" s="209"/>
      <c r="H41" s="181"/>
      <c r="I41" s="209"/>
      <c r="J41" s="181"/>
    </row>
    <row r="42" spans="1:10" s="33" customFormat="1" ht="18.75" customHeight="1" x14ac:dyDescent="0.4">
      <c r="A42" s="32"/>
      <c r="B42" s="199"/>
      <c r="C42" s="41"/>
      <c r="D42" s="208"/>
      <c r="E42" s="209"/>
      <c r="F42" s="209"/>
      <c r="G42" s="209"/>
      <c r="H42" s="181"/>
      <c r="I42" s="209"/>
      <c r="J42" s="181"/>
    </row>
    <row r="43" spans="1:10" s="31" customFormat="1" ht="18.75" customHeight="1" x14ac:dyDescent="0.4">
      <c r="B43" s="199"/>
      <c r="C43" s="42"/>
      <c r="D43" s="208"/>
      <c r="E43" s="209"/>
      <c r="F43" s="209"/>
      <c r="G43" s="209"/>
      <c r="H43" s="181"/>
      <c r="I43" s="208"/>
      <c r="J43" s="181"/>
    </row>
    <row r="44" spans="1:10" s="31" customFormat="1" ht="18.75" customHeight="1" thickBot="1" x14ac:dyDescent="0.45">
      <c r="A44" s="37"/>
      <c r="B44" s="199"/>
      <c r="C44" s="203"/>
      <c r="D44" s="210"/>
      <c r="E44" s="211"/>
      <c r="F44" s="211"/>
      <c r="G44" s="211"/>
      <c r="H44" s="43"/>
      <c r="I44" s="211"/>
      <c r="J44" s="43"/>
    </row>
    <row r="45" spans="1:10" s="33" customFormat="1" ht="18.75" customHeight="1" thickTop="1" thickBot="1" x14ac:dyDescent="0.45">
      <c r="A45" s="34"/>
      <c r="B45" s="190"/>
      <c r="C45" s="44">
        <f>SUM(C25:C44)</f>
        <v>1187900</v>
      </c>
      <c r="D45" s="212"/>
      <c r="E45" s="213"/>
      <c r="F45" s="213"/>
      <c r="G45" s="213"/>
      <c r="H45" s="44"/>
      <c r="I45" s="213"/>
      <c r="J45" s="44"/>
    </row>
    <row r="46" spans="1:10" s="33" customFormat="1" ht="18.75" customHeight="1" x14ac:dyDescent="0.4">
      <c r="A46" s="34"/>
      <c r="B46" s="35"/>
      <c r="C46" s="64"/>
      <c r="D46" s="64"/>
      <c r="E46" s="64"/>
      <c r="F46" s="64"/>
      <c r="G46" s="64"/>
      <c r="H46" s="64"/>
    </row>
    <row r="47" spans="1:10" s="33" customFormat="1" ht="18.75" customHeight="1" thickBot="1" x14ac:dyDescent="0.45">
      <c r="A47" s="184" t="s">
        <v>565</v>
      </c>
      <c r="B47" s="39"/>
      <c r="C47" s="39"/>
      <c r="D47" s="31"/>
      <c r="E47" s="31"/>
      <c r="F47" s="31"/>
      <c r="G47" s="31"/>
      <c r="H47" s="31"/>
      <c r="I47" s="31"/>
      <c r="J47" s="31"/>
    </row>
    <row r="48" spans="1:10" s="33" customFormat="1" ht="18.75" customHeight="1" thickBot="1" x14ac:dyDescent="0.45">
      <c r="B48" s="197" t="s">
        <v>33</v>
      </c>
      <c r="C48" s="172" t="s">
        <v>34</v>
      </c>
      <c r="D48" s="214">
        <f>D24</f>
        <v>5</v>
      </c>
      <c r="E48" s="215">
        <f t="shared" ref="E48:J48" si="1">E24</f>
        <v>6</v>
      </c>
      <c r="F48" s="215">
        <f t="shared" si="1"/>
        <v>7</v>
      </c>
      <c r="G48" s="215" t="str">
        <f t="shared" si="1"/>
        <v/>
      </c>
      <c r="H48" s="177" t="str">
        <f t="shared" si="1"/>
        <v/>
      </c>
      <c r="I48" s="215" t="str">
        <f t="shared" si="1"/>
        <v>第２目標</v>
      </c>
      <c r="J48" s="177" t="str">
        <f t="shared" si="1"/>
        <v>第３目標</v>
      </c>
    </row>
    <row r="49" spans="1:12" s="33" customFormat="1" ht="18.75" customHeight="1" x14ac:dyDescent="0.4">
      <c r="A49" s="32"/>
      <c r="B49" s="198"/>
      <c r="C49" s="170"/>
      <c r="D49" s="206"/>
      <c r="E49" s="207"/>
      <c r="F49" s="207"/>
      <c r="G49" s="207"/>
      <c r="H49" s="180"/>
      <c r="I49" s="207"/>
      <c r="J49" s="180"/>
    </row>
    <row r="50" spans="1:12" s="33" customFormat="1" ht="18.75" customHeight="1" x14ac:dyDescent="0.4">
      <c r="A50" s="32"/>
      <c r="B50" s="199"/>
      <c r="C50" s="41"/>
      <c r="D50" s="208"/>
      <c r="E50" s="209"/>
      <c r="F50" s="209"/>
      <c r="G50" s="209"/>
      <c r="H50" s="181"/>
      <c r="I50" s="209"/>
      <c r="J50" s="181"/>
    </row>
    <row r="51" spans="1:12" s="33" customFormat="1" ht="18.75" customHeight="1" x14ac:dyDescent="0.4">
      <c r="A51" s="32"/>
      <c r="B51" s="199"/>
      <c r="C51" s="41"/>
      <c r="D51" s="208"/>
      <c r="E51" s="209"/>
      <c r="F51" s="209"/>
      <c r="G51" s="209"/>
      <c r="H51" s="181"/>
      <c r="I51" s="209"/>
      <c r="J51" s="181"/>
    </row>
    <row r="52" spans="1:12" s="33" customFormat="1" ht="18.75" customHeight="1" x14ac:dyDescent="0.4">
      <c r="A52" s="32"/>
      <c r="B52" s="199"/>
      <c r="C52" s="41"/>
      <c r="D52" s="208"/>
      <c r="E52" s="209"/>
      <c r="F52" s="209"/>
      <c r="G52" s="209"/>
      <c r="H52" s="181"/>
      <c r="I52" s="208"/>
      <c r="J52" s="181"/>
    </row>
    <row r="53" spans="1:12" s="33" customFormat="1" ht="18.75" customHeight="1" thickBot="1" x14ac:dyDescent="0.45">
      <c r="A53" s="32"/>
      <c r="B53" s="199"/>
      <c r="C53" s="41"/>
      <c r="D53" s="208"/>
      <c r="E53" s="209"/>
      <c r="F53" s="209"/>
      <c r="G53" s="209"/>
      <c r="H53" s="181"/>
      <c r="I53" s="209"/>
      <c r="J53" s="181"/>
    </row>
    <row r="54" spans="1:12" s="33" customFormat="1" ht="18.75" customHeight="1" thickTop="1" thickBot="1" x14ac:dyDescent="0.45">
      <c r="A54" s="32"/>
      <c r="B54" s="190"/>
      <c r="C54" s="44">
        <f>SUM(C49:C53)</f>
        <v>0</v>
      </c>
      <c r="D54" s="212"/>
      <c r="E54" s="213"/>
      <c r="F54" s="213"/>
      <c r="G54" s="213"/>
      <c r="H54" s="44"/>
      <c r="I54" s="213"/>
      <c r="J54" s="44"/>
    </row>
    <row r="55" spans="1:12" s="33" customFormat="1" ht="18.75" customHeight="1" x14ac:dyDescent="0.4">
      <c r="A55" s="32"/>
      <c r="B55" s="39"/>
      <c r="C55" s="64"/>
      <c r="D55" s="64"/>
      <c r="E55" s="64"/>
      <c r="F55" s="64"/>
      <c r="G55" s="64"/>
      <c r="H55" s="64"/>
      <c r="I55" s="64"/>
      <c r="J55" s="64"/>
    </row>
    <row r="56" spans="1:12" s="33" customFormat="1" ht="18" customHeight="1" x14ac:dyDescent="0.4">
      <c r="A56" s="184" t="s">
        <v>536</v>
      </c>
      <c r="B56" s="35"/>
      <c r="C56" s="64"/>
    </row>
    <row r="57" spans="1:12" s="33" customFormat="1" ht="18.75" customHeight="1" thickBot="1" x14ac:dyDescent="0.45">
      <c r="A57" s="184"/>
      <c r="B57" s="183" t="s">
        <v>557</v>
      </c>
      <c r="C57" s="64"/>
    </row>
    <row r="58" spans="1:12" s="31" customFormat="1" ht="18.75" customHeight="1" thickBot="1" x14ac:dyDescent="0.45">
      <c r="A58" s="34"/>
      <c r="B58" s="196"/>
      <c r="C58" s="179" t="s">
        <v>534</v>
      </c>
      <c r="D58" s="214">
        <f>D5</f>
        <v>5</v>
      </c>
      <c r="E58" s="215">
        <f>E5</f>
        <v>6</v>
      </c>
      <c r="F58" s="215">
        <f>F5</f>
        <v>7</v>
      </c>
      <c r="G58" s="215" t="str">
        <f>G5</f>
        <v/>
      </c>
      <c r="H58" s="177" t="str">
        <f>H5</f>
        <v/>
      </c>
    </row>
    <row r="59" spans="1:12" s="31" customFormat="1" ht="18.75" customHeight="1" x14ac:dyDescent="0.4">
      <c r="A59" s="34"/>
      <c r="B59" s="231" t="s">
        <v>32</v>
      </c>
      <c r="C59" s="232">
        <f>SUM(D59:H59)</f>
        <v>0</v>
      </c>
      <c r="D59" s="233">
        <f>SUMIFS($C$6:$C$20,$I$6:$I$20,"",$J$6:$J$20,"",D$6:D$20,"〇")</f>
        <v>0</v>
      </c>
      <c r="E59" s="234">
        <f t="shared" ref="E59:H59" si="2">SUMIFS($C$6:$C$20,$I$6:$I$20,"",$J$6:$J$20,"",E$6:E$20,"〇")</f>
        <v>0</v>
      </c>
      <c r="F59" s="234">
        <f t="shared" si="2"/>
        <v>0</v>
      </c>
      <c r="G59" s="234">
        <f t="shared" si="2"/>
        <v>0</v>
      </c>
      <c r="H59" s="235">
        <f t="shared" si="2"/>
        <v>0</v>
      </c>
      <c r="I59" s="182"/>
      <c r="J59" s="182"/>
      <c r="K59" s="182"/>
      <c r="L59" s="182"/>
    </row>
    <row r="60" spans="1:12" s="31" customFormat="1" ht="18.75" customHeight="1" thickBot="1" x14ac:dyDescent="0.45">
      <c r="A60" s="34"/>
      <c r="B60" s="236" t="s">
        <v>35</v>
      </c>
      <c r="C60" s="237">
        <f>SUM(D60:H60)</f>
        <v>1067900</v>
      </c>
      <c r="D60" s="238">
        <f>SUMIFS($C$25:$C$44,$I$25:$I$44,"",$J$25:$J$44,"",D$25:D$44,"〇")</f>
        <v>137700</v>
      </c>
      <c r="E60" s="218">
        <f t="shared" ref="E60:H60" si="3">SUMIFS($C$25:$C$44,$I$25:$I$44,"",$J$25:$J$44,"",E$25:E$44,"〇")</f>
        <v>626000</v>
      </c>
      <c r="F60" s="218">
        <f t="shared" si="3"/>
        <v>304200</v>
      </c>
      <c r="G60" s="218">
        <f t="shared" si="3"/>
        <v>0</v>
      </c>
      <c r="H60" s="239">
        <f t="shared" si="3"/>
        <v>0</v>
      </c>
      <c r="I60" s="182"/>
      <c r="J60" s="182"/>
      <c r="K60" s="182"/>
      <c r="L60" s="182"/>
    </row>
    <row r="61" spans="1:12" s="31" customFormat="1" ht="18.75" customHeight="1" thickTop="1" thickBot="1" x14ac:dyDescent="0.45">
      <c r="A61" s="34"/>
      <c r="B61" s="190" t="s">
        <v>36</v>
      </c>
      <c r="C61" s="178">
        <f>C59-C60</f>
        <v>-1067900</v>
      </c>
      <c r="D61" s="212">
        <f>D59-D60</f>
        <v>-137700</v>
      </c>
      <c r="E61" s="213">
        <f t="shared" ref="E61:H61" si="4">E59-E60</f>
        <v>-626000</v>
      </c>
      <c r="F61" s="213">
        <f t="shared" si="4"/>
        <v>-304200</v>
      </c>
      <c r="G61" s="213">
        <f t="shared" si="4"/>
        <v>0</v>
      </c>
      <c r="H61" s="44">
        <f t="shared" si="4"/>
        <v>0</v>
      </c>
    </row>
    <row r="62" spans="1:12" s="31" customFormat="1" ht="18.75" customHeight="1" x14ac:dyDescent="0.4">
      <c r="A62" s="32"/>
      <c r="B62" s="40"/>
      <c r="C62" s="40"/>
    </row>
    <row r="63" spans="1:12" s="31" customFormat="1" ht="18.75" customHeight="1" thickBot="1" x14ac:dyDescent="0.45">
      <c r="A63" s="34"/>
      <c r="B63" s="183" t="s">
        <v>558</v>
      </c>
      <c r="C63" s="64"/>
      <c r="D63" s="33"/>
      <c r="E63" s="33"/>
      <c r="F63" s="33"/>
      <c r="G63" s="33"/>
      <c r="H63" s="33"/>
    </row>
    <row r="64" spans="1:12" ht="18.75" customHeight="1" thickBot="1" x14ac:dyDescent="0.45">
      <c r="A64" s="34"/>
      <c r="B64" s="196"/>
      <c r="C64" s="179" t="s">
        <v>534</v>
      </c>
      <c r="D64" s="214">
        <f>D5</f>
        <v>5</v>
      </c>
      <c r="E64" s="215">
        <f>E5</f>
        <v>6</v>
      </c>
      <c r="F64" s="215">
        <f>F5</f>
        <v>7</v>
      </c>
      <c r="G64" s="215" t="str">
        <f>G5</f>
        <v/>
      </c>
      <c r="H64" s="177" t="str">
        <f>H5</f>
        <v/>
      </c>
    </row>
    <row r="65" spans="1:8" ht="18.75" customHeight="1" x14ac:dyDescent="0.4">
      <c r="A65" s="32"/>
      <c r="B65" s="231" t="s">
        <v>32</v>
      </c>
      <c r="C65" s="232">
        <f t="shared" ref="C65:C66" si="5">SUM(D65:H65)</f>
        <v>16800</v>
      </c>
      <c r="D65" s="240">
        <f>SUMIFS($C$6:$C$20,$I$6:$I$20,"〇",$J$6:$J$20,"",D$6:D$20,"〇")</f>
        <v>2400</v>
      </c>
      <c r="E65" s="234">
        <f t="shared" ref="E65:H65" si="6">SUMIFS($C$6:$C$20,$I$6:$I$20,"〇",$J$6:$J$20,"",E$6:E$20,"〇")</f>
        <v>12000</v>
      </c>
      <c r="F65" s="234">
        <f t="shared" si="6"/>
        <v>2400</v>
      </c>
      <c r="G65" s="234">
        <f t="shared" si="6"/>
        <v>0</v>
      </c>
      <c r="H65" s="235">
        <f t="shared" si="6"/>
        <v>0</v>
      </c>
    </row>
    <row r="66" spans="1:8" ht="18.75" customHeight="1" thickBot="1" x14ac:dyDescent="0.45">
      <c r="A66" s="34"/>
      <c r="B66" s="236" t="s">
        <v>35</v>
      </c>
      <c r="C66" s="237">
        <f t="shared" si="5"/>
        <v>120000</v>
      </c>
      <c r="D66" s="238">
        <f>SUMIFS($C$25:$C$44,$I$25:$I$44,"〇",$J$25:$J$44,"",D$25:D$44,"〇")</f>
        <v>20000</v>
      </c>
      <c r="E66" s="218">
        <f t="shared" ref="E66:H66" si="7">SUMIFS($C$25:$C$44,$I$25:$I$44,"〇",$J$25:$J$44,"",E$25:E$44,"〇")</f>
        <v>50000</v>
      </c>
      <c r="F66" s="218">
        <f t="shared" si="7"/>
        <v>50000</v>
      </c>
      <c r="G66" s="218">
        <f t="shared" si="7"/>
        <v>0</v>
      </c>
      <c r="H66" s="239">
        <f t="shared" si="7"/>
        <v>0</v>
      </c>
    </row>
    <row r="67" spans="1:8" ht="18.75" customHeight="1" thickTop="1" thickBot="1" x14ac:dyDescent="0.45">
      <c r="A67" s="34"/>
      <c r="B67" s="190" t="s">
        <v>36</v>
      </c>
      <c r="C67" s="178">
        <f>C65-C66</f>
        <v>-103200</v>
      </c>
      <c r="D67" s="212">
        <f>D65-D66</f>
        <v>-17600</v>
      </c>
      <c r="E67" s="213">
        <f t="shared" ref="E67:H67" si="8">E65-E66</f>
        <v>-38000</v>
      </c>
      <c r="F67" s="213">
        <f t="shared" si="8"/>
        <v>-47600</v>
      </c>
      <c r="G67" s="213">
        <f t="shared" si="8"/>
        <v>0</v>
      </c>
      <c r="H67" s="44">
        <f t="shared" si="8"/>
        <v>0</v>
      </c>
    </row>
    <row r="68" spans="1:8" ht="18.75" customHeight="1" x14ac:dyDescent="0.4">
      <c r="A68" s="32"/>
      <c r="B68" s="40"/>
      <c r="C68" s="40"/>
      <c r="D68" s="241"/>
      <c r="E68" s="241"/>
      <c r="F68" s="241"/>
      <c r="G68" s="241"/>
      <c r="H68" s="241"/>
    </row>
    <row r="69" spans="1:8" ht="18.75" customHeight="1" thickBot="1" x14ac:dyDescent="0.45">
      <c r="A69" s="34"/>
      <c r="B69" s="183" t="s">
        <v>559</v>
      </c>
      <c r="C69" s="64"/>
      <c r="D69" s="33"/>
      <c r="E69" s="33"/>
      <c r="F69" s="33"/>
      <c r="G69" s="33"/>
      <c r="H69" s="33"/>
    </row>
    <row r="70" spans="1:8" ht="18.75" customHeight="1" thickBot="1" x14ac:dyDescent="0.45">
      <c r="A70" s="34"/>
      <c r="B70" s="196"/>
      <c r="C70" s="179" t="s">
        <v>534</v>
      </c>
      <c r="D70" s="214">
        <f>D5</f>
        <v>5</v>
      </c>
      <c r="E70" s="215">
        <f>E5</f>
        <v>6</v>
      </c>
      <c r="F70" s="215">
        <f>F5</f>
        <v>7</v>
      </c>
      <c r="G70" s="215" t="str">
        <f>G5</f>
        <v/>
      </c>
      <c r="H70" s="177" t="str">
        <f>H5</f>
        <v/>
      </c>
    </row>
    <row r="71" spans="1:8" ht="18.75" customHeight="1" x14ac:dyDescent="0.4">
      <c r="A71" s="32"/>
      <c r="B71" s="231" t="s">
        <v>32</v>
      </c>
      <c r="C71" s="232">
        <f t="shared" ref="C71:C72" si="9">SUM(D71:H71)</f>
        <v>0</v>
      </c>
      <c r="D71" s="240">
        <f>SUMIFS($C$6:$C$20,$I$6:$I$20,"",$J$6:$J$20,"〇",D$6:D$20,"〇")</f>
        <v>0</v>
      </c>
      <c r="E71" s="234">
        <f t="shared" ref="E71:H71" si="10">SUMIFS($C$6:$C$20,$I$6:$I$20,"",$J$6:$J$20,"〇",E$6:E$20,"〇")</f>
        <v>0</v>
      </c>
      <c r="F71" s="234">
        <f t="shared" si="10"/>
        <v>0</v>
      </c>
      <c r="G71" s="234">
        <f t="shared" si="10"/>
        <v>0</v>
      </c>
      <c r="H71" s="235">
        <f t="shared" si="10"/>
        <v>0</v>
      </c>
    </row>
    <row r="72" spans="1:8" ht="18.75" customHeight="1" thickBot="1" x14ac:dyDescent="0.45">
      <c r="A72" s="34"/>
      <c r="B72" s="236" t="s">
        <v>35</v>
      </c>
      <c r="C72" s="237">
        <f t="shared" si="9"/>
        <v>0</v>
      </c>
      <c r="D72" s="238">
        <f>SUMIFS($C$25:$C$44,$I$25:$I$44,"",$J$25:$J$44,"〇",D$25:D$44,"〇")</f>
        <v>0</v>
      </c>
      <c r="E72" s="218">
        <f t="shared" ref="E72:H72" si="11">SUMIFS($C$25:$C$44,$I$25:$I$44,"",$J$25:$J$44,"〇",E$25:E$44,"〇")</f>
        <v>0</v>
      </c>
      <c r="F72" s="218">
        <f t="shared" si="11"/>
        <v>0</v>
      </c>
      <c r="G72" s="218">
        <f t="shared" si="11"/>
        <v>0</v>
      </c>
      <c r="H72" s="239">
        <f t="shared" si="11"/>
        <v>0</v>
      </c>
    </row>
    <row r="73" spans="1:8" ht="18.75" customHeight="1" thickTop="1" thickBot="1" x14ac:dyDescent="0.45">
      <c r="A73" s="31"/>
      <c r="B73" s="190" t="s">
        <v>36</v>
      </c>
      <c r="C73" s="178">
        <f>C71-C72</f>
        <v>0</v>
      </c>
      <c r="D73" s="212">
        <f>D71-D72</f>
        <v>0</v>
      </c>
      <c r="E73" s="213">
        <f t="shared" ref="E73:H73" si="12">E71-E72</f>
        <v>0</v>
      </c>
      <c r="F73" s="213">
        <f t="shared" si="12"/>
        <v>0</v>
      </c>
      <c r="G73" s="213">
        <f t="shared" si="12"/>
        <v>0</v>
      </c>
      <c r="H73" s="44">
        <f t="shared" si="12"/>
        <v>0</v>
      </c>
    </row>
    <row r="74" spans="1:8" ht="18.75" customHeight="1" x14ac:dyDescent="0.4">
      <c r="A74" s="31"/>
      <c r="B74" s="31"/>
      <c r="C74" s="31"/>
    </row>
    <row r="75" spans="1:8" ht="18.75" customHeight="1" x14ac:dyDescent="0.4">
      <c r="A75" t="s">
        <v>561</v>
      </c>
    </row>
    <row r="76" spans="1:8" s="31" customFormat="1" ht="18.75" customHeight="1" thickBot="1" x14ac:dyDescent="0.45">
      <c r="A76" s="34"/>
      <c r="B76" s="183" t="s">
        <v>557</v>
      </c>
      <c r="C76" s="39"/>
    </row>
    <row r="77" spans="1:8" s="33" customFormat="1" ht="18.75" customHeight="1" thickBot="1" x14ac:dyDescent="0.45">
      <c r="A77" s="34"/>
      <c r="B77" s="160"/>
      <c r="C77" s="219"/>
      <c r="D77" s="220">
        <f t="shared" ref="D77:H77" si="13">D58</f>
        <v>5</v>
      </c>
      <c r="E77" s="220">
        <f t="shared" si="13"/>
        <v>6</v>
      </c>
      <c r="F77" s="220">
        <f t="shared" si="13"/>
        <v>7</v>
      </c>
      <c r="G77" s="220" t="str">
        <f t="shared" si="13"/>
        <v/>
      </c>
      <c r="H77" s="221" t="str">
        <f t="shared" si="13"/>
        <v/>
      </c>
    </row>
    <row r="78" spans="1:8" s="33" customFormat="1" ht="18.75" customHeight="1" thickBot="1" x14ac:dyDescent="0.45">
      <c r="A78" s="34"/>
      <c r="B78" s="242" t="s">
        <v>554</v>
      </c>
      <c r="C78" s="243"/>
      <c r="D78" s="222">
        <f>-ROUNDDOWN(D61,-3)</f>
        <v>137000</v>
      </c>
      <c r="E78" s="223">
        <f t="shared" ref="E78:H78" si="14">-ROUNDDOWN(E61,-3)</f>
        <v>626000</v>
      </c>
      <c r="F78" s="223">
        <f t="shared" si="14"/>
        <v>304000</v>
      </c>
      <c r="G78" s="223">
        <f t="shared" si="14"/>
        <v>0</v>
      </c>
      <c r="H78" s="224">
        <f t="shared" si="14"/>
        <v>0</v>
      </c>
    </row>
    <row r="79" spans="1:8" s="33" customFormat="1" ht="18.75" customHeight="1" thickBot="1" x14ac:dyDescent="0.45">
      <c r="A79" s="34"/>
      <c r="B79" s="226" t="s">
        <v>562</v>
      </c>
      <c r="C79" s="216">
        <f>SUM(D78:H78)</f>
        <v>1067000</v>
      </c>
      <c r="D79" s="228"/>
      <c r="E79" s="229"/>
      <c r="F79" s="229"/>
      <c r="G79" s="229"/>
      <c r="H79" s="229"/>
    </row>
    <row r="80" spans="1:8" ht="18.75" customHeight="1" thickBot="1" x14ac:dyDescent="0.45">
      <c r="B80" s="226" t="s">
        <v>563</v>
      </c>
      <c r="C80" s="227">
        <f>C79*10^-3</f>
        <v>1067</v>
      </c>
      <c r="D80" s="230"/>
      <c r="E80" s="217"/>
      <c r="F80" s="217"/>
      <c r="G80" s="217"/>
      <c r="H80" s="217"/>
    </row>
    <row r="81" spans="2:8" ht="18.75" customHeight="1" x14ac:dyDescent="0.4">
      <c r="B81" s="241"/>
      <c r="C81" s="241"/>
    </row>
    <row r="82" spans="2:8" ht="18.75" customHeight="1" thickBot="1" x14ac:dyDescent="0.45">
      <c r="B82" s="183" t="s">
        <v>558</v>
      </c>
      <c r="C82" s="39"/>
      <c r="D82" s="31"/>
      <c r="E82" s="31"/>
      <c r="F82" s="31"/>
      <c r="G82" s="31"/>
      <c r="H82" s="31"/>
    </row>
    <row r="83" spans="2:8" ht="18.75" customHeight="1" thickBot="1" x14ac:dyDescent="0.45">
      <c r="B83" s="160"/>
      <c r="C83" s="219"/>
      <c r="D83" s="220">
        <f t="shared" ref="D83:H83" si="15">D64</f>
        <v>5</v>
      </c>
      <c r="E83" s="220">
        <f t="shared" si="15"/>
        <v>6</v>
      </c>
      <c r="F83" s="220">
        <f t="shared" si="15"/>
        <v>7</v>
      </c>
      <c r="G83" s="220" t="str">
        <f t="shared" si="15"/>
        <v/>
      </c>
      <c r="H83" s="221" t="str">
        <f t="shared" si="15"/>
        <v/>
      </c>
    </row>
    <row r="84" spans="2:8" ht="18.75" customHeight="1" thickBot="1" x14ac:dyDescent="0.45">
      <c r="B84" s="242" t="s">
        <v>554</v>
      </c>
      <c r="C84" s="243"/>
      <c r="D84" s="222">
        <f>-ROUNDDOWN(D67,-3)</f>
        <v>17000</v>
      </c>
      <c r="E84" s="222">
        <f t="shared" ref="E84:H84" si="16">-ROUNDDOWN(E67,-3)</f>
        <v>38000</v>
      </c>
      <c r="F84" s="222">
        <f t="shared" si="16"/>
        <v>47000</v>
      </c>
      <c r="G84" s="222">
        <f t="shared" si="16"/>
        <v>0</v>
      </c>
      <c r="H84" s="225">
        <f t="shared" si="16"/>
        <v>0</v>
      </c>
    </row>
    <row r="85" spans="2:8" ht="18.75" customHeight="1" thickBot="1" x14ac:dyDescent="0.45">
      <c r="B85" s="226" t="s">
        <v>562</v>
      </c>
      <c r="C85" s="216">
        <f>SUM(D84:H84)</f>
        <v>102000</v>
      </c>
      <c r="D85" s="228"/>
      <c r="E85" s="229"/>
      <c r="F85" s="229"/>
      <c r="G85" s="229"/>
      <c r="H85" s="229"/>
    </row>
    <row r="86" spans="2:8" ht="18.75" customHeight="1" thickBot="1" x14ac:dyDescent="0.45">
      <c r="B86" s="226" t="s">
        <v>563</v>
      </c>
      <c r="C86" s="227">
        <f>C85*10^-3</f>
        <v>102</v>
      </c>
      <c r="D86" s="230"/>
      <c r="E86" s="217"/>
      <c r="F86" s="217"/>
      <c r="G86" s="217"/>
      <c r="H86" s="217"/>
    </row>
    <row r="87" spans="2:8" ht="18.75" customHeight="1" x14ac:dyDescent="0.4">
      <c r="B87" s="241"/>
      <c r="C87" s="241"/>
    </row>
    <row r="88" spans="2:8" ht="18.75" customHeight="1" thickBot="1" x14ac:dyDescent="0.45">
      <c r="B88" s="183" t="s">
        <v>559</v>
      </c>
      <c r="C88" s="39"/>
      <c r="D88" s="31"/>
      <c r="E88" s="31"/>
      <c r="F88" s="31"/>
      <c r="G88" s="31"/>
      <c r="H88" s="31"/>
    </row>
    <row r="89" spans="2:8" ht="18.75" customHeight="1" thickBot="1" x14ac:dyDescent="0.45">
      <c r="B89" s="160"/>
      <c r="C89" s="219"/>
      <c r="D89" s="220">
        <f t="shared" ref="D89:H89" si="17">D70</f>
        <v>5</v>
      </c>
      <c r="E89" s="220">
        <f t="shared" si="17"/>
        <v>6</v>
      </c>
      <c r="F89" s="220">
        <f t="shared" si="17"/>
        <v>7</v>
      </c>
      <c r="G89" s="220" t="str">
        <f t="shared" si="17"/>
        <v/>
      </c>
      <c r="H89" s="221" t="str">
        <f t="shared" si="17"/>
        <v/>
      </c>
    </row>
    <row r="90" spans="2:8" ht="18.75" customHeight="1" thickBot="1" x14ac:dyDescent="0.45">
      <c r="B90" s="242" t="s">
        <v>554</v>
      </c>
      <c r="C90" s="243"/>
      <c r="D90" s="222">
        <f>-ROUNDDOWN(D73,-3)</f>
        <v>0</v>
      </c>
      <c r="E90" s="223">
        <f t="shared" ref="E90:H90" si="18">-ROUNDDOWN(E73,-3)</f>
        <v>0</v>
      </c>
      <c r="F90" s="223">
        <f t="shared" si="18"/>
        <v>0</v>
      </c>
      <c r="G90" s="223">
        <f t="shared" si="18"/>
        <v>0</v>
      </c>
      <c r="H90" s="224">
        <f t="shared" si="18"/>
        <v>0</v>
      </c>
    </row>
    <row r="91" spans="2:8" ht="18.75" customHeight="1" thickBot="1" x14ac:dyDescent="0.45">
      <c r="B91" s="226" t="s">
        <v>562</v>
      </c>
      <c r="C91" s="216">
        <f>SUM(D90:H90)</f>
        <v>0</v>
      </c>
      <c r="D91" s="228"/>
      <c r="E91" s="229"/>
      <c r="F91" s="229"/>
      <c r="G91" s="229"/>
      <c r="H91" s="229"/>
    </row>
    <row r="92" spans="2:8" ht="18.75" customHeight="1" thickBot="1" x14ac:dyDescent="0.45">
      <c r="B92" s="226" t="s">
        <v>563</v>
      </c>
      <c r="C92" s="227">
        <f>C91*10^-3</f>
        <v>0</v>
      </c>
      <c r="D92" s="230"/>
      <c r="E92" s="217"/>
      <c r="F92" s="217"/>
      <c r="G92" s="217"/>
      <c r="H92" s="217"/>
    </row>
  </sheetData>
  <mergeCells count="1">
    <mergeCell ref="A1:C1"/>
  </mergeCells>
  <phoneticPr fontId="1"/>
  <dataValidations count="1">
    <dataValidation type="list" allowBlank="1" showInputMessage="1" showErrorMessage="1" sqref="D6:J20 D25:J44 D49:J53">
      <formula1>"〇"</formula1>
    </dataValidation>
  </dataValidations>
  <pageMargins left="0.7" right="0.7" top="0.75" bottom="0.75" header="0.3" footer="0.3"/>
  <pageSetup paperSize="9" scale="56" fitToHeight="2" orientation="portrait" r:id="rId1"/>
  <rowBreaks count="1" manualBreakCount="1">
    <brk id="55"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概要と三側面</vt:lpstr>
      <vt:lpstr>事業計画</vt:lpstr>
      <vt:lpstr>スケジュール</vt:lpstr>
      <vt:lpstr>収支予算</vt:lpstr>
      <vt:lpstr>自己評価</vt:lpstr>
      <vt:lpstr>【記入例】概要と三側面 </vt:lpstr>
      <vt:lpstr>【記入例】事業計画</vt:lpstr>
      <vt:lpstr>【記入例】スケジュール</vt:lpstr>
      <vt:lpstr>【記入例】収支予算</vt:lpstr>
      <vt:lpstr>【記入例】自己評価</vt:lpstr>
      <vt:lpstr>【参考】ＳＤＧｓターゲット</vt:lpstr>
      <vt:lpstr>config</vt:lpstr>
      <vt:lpstr>DATA</vt:lpstr>
      <vt:lpstr>【記入例】スケジュール!Print_Area</vt:lpstr>
      <vt:lpstr>'【記入例】概要と三側面 '!Print_Area</vt:lpstr>
      <vt:lpstr>【記入例】事業計画!Print_Area</vt:lpstr>
      <vt:lpstr>【記入例】収支予算!Print_Area</vt:lpstr>
      <vt:lpstr>スケジュール!Print_Area</vt:lpstr>
      <vt:lpstr>概要と三側面!Print_Area</vt:lpstr>
      <vt:lpstr>事業計画!Print_Area</vt:lpstr>
      <vt:lpstr>自己評価!Print_Area</vt:lpstr>
      <vt:lpstr>収支予算!Print_Area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あかいけ　しんご</dc:creator>
  <cp:lastModifiedBy>あかいけ　しんご</cp:lastModifiedBy>
  <cp:lastPrinted>2023-10-19T05:18:15Z</cp:lastPrinted>
  <dcterms:created xsi:type="dcterms:W3CDTF">2022-04-05T10:48:27Z</dcterms:created>
  <dcterms:modified xsi:type="dcterms:W3CDTF">2024-11-08T06:31:36Z</dcterms:modified>
</cp:coreProperties>
</file>